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 activeTab="2"/>
  </bookViews>
  <sheets>
    <sheet name="instructie" sheetId="3" r:id="rId1"/>
    <sheet name="Brondata" sheetId="2" r:id="rId2"/>
    <sheet name="validaties" sheetId="5" r:id="rId3"/>
    <sheet name="verrijkingstabel" sheetId="1" r:id="rId4"/>
    <sheet name="Rapport1" sheetId="4" r:id="rId5"/>
  </sheets>
  <definedNames>
    <definedName name="_xlnm._FilterDatabase" localSheetId="1" hidden="1">Brondata!$A$1:$G$37</definedName>
  </definedNames>
  <calcPr calcId="145621"/>
</workbook>
</file>

<file path=xl/calcChain.xml><?xml version="1.0" encoding="utf-8"?>
<calcChain xmlns="http://schemas.openxmlformats.org/spreadsheetml/2006/main">
  <c r="I22" i="5" l="1"/>
  <c r="H22" i="5"/>
  <c r="H21" i="5"/>
  <c r="H20" i="5"/>
  <c r="H16" i="5"/>
  <c r="I16" i="5" s="1"/>
  <c r="H15" i="5"/>
  <c r="I15" i="5" s="1"/>
  <c r="E26" i="2" l="1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H12" i="5" s="1"/>
  <c r="I12" i="5" s="1"/>
  <c r="E14" i="2" l="1"/>
  <c r="E15" i="2"/>
  <c r="E16" i="2"/>
  <c r="E17" i="2"/>
  <c r="E18" i="2"/>
  <c r="E19" i="2"/>
  <c r="E20" i="2"/>
  <c r="E21" i="2"/>
  <c r="E22" i="2"/>
  <c r="E23" i="2"/>
  <c r="E24" i="2"/>
  <c r="E25" i="2"/>
  <c r="E3" i="2" l="1"/>
  <c r="E4" i="2"/>
  <c r="E5" i="2"/>
  <c r="E6" i="2"/>
  <c r="E7" i="2"/>
  <c r="E8" i="2"/>
  <c r="E9" i="2"/>
  <c r="E10" i="2"/>
  <c r="E11" i="2"/>
  <c r="E12" i="2"/>
  <c r="E13" i="2"/>
  <c r="E2" i="2"/>
  <c r="H11" i="5" s="1"/>
  <c r="I11" i="5" s="1"/>
  <c r="G7" i="5" s="1"/>
  <c r="H7" i="5" s="1"/>
  <c r="F14" i="4" l="1"/>
  <c r="J8" i="4"/>
  <c r="H6" i="4"/>
  <c r="H14" i="4"/>
  <c r="J6" i="4"/>
  <c r="J12" i="4"/>
  <c r="H8" i="4"/>
  <c r="F6" i="4"/>
  <c r="J14" i="4"/>
  <c r="H12" i="4"/>
  <c r="F8" i="4"/>
  <c r="F12" i="4"/>
  <c r="J16" i="4" l="1"/>
  <c r="H16" i="4"/>
  <c r="J10" i="4"/>
  <c r="L8" i="4"/>
  <c r="H10" i="4"/>
  <c r="H18" i="4" s="1"/>
  <c r="F16" i="4"/>
  <c r="L12" i="4"/>
  <c r="L6" i="4"/>
  <c r="F10" i="4"/>
  <c r="L14" i="4"/>
  <c r="J18" i="4" l="1"/>
  <c r="L16" i="4"/>
  <c r="F18" i="4"/>
  <c r="L10" i="4"/>
  <c r="L18" i="4" s="1"/>
</calcChain>
</file>

<file path=xl/sharedStrings.xml><?xml version="1.0" encoding="utf-8"?>
<sst xmlns="http://schemas.openxmlformats.org/spreadsheetml/2006/main" count="173" uniqueCount="52">
  <si>
    <t>product</t>
  </si>
  <si>
    <t>product omschrijving</t>
  </si>
  <si>
    <t>Rapportage Code</t>
  </si>
  <si>
    <t>Grootboek rekening</t>
  </si>
  <si>
    <t>Grootboek omschrijving</t>
  </si>
  <si>
    <t>Prod ASC</t>
  </si>
  <si>
    <t xml:space="preserve">Automobiel Schakel type C </t>
  </si>
  <si>
    <t>Automobiel</t>
  </si>
  <si>
    <t>40000</t>
  </si>
  <si>
    <t>Prod ASD</t>
  </si>
  <si>
    <t>Automobiel Schakel type D</t>
  </si>
  <si>
    <t>Prod AAC</t>
  </si>
  <si>
    <t xml:space="preserve">Automobiel Automaat type C </t>
  </si>
  <si>
    <t>Prod AAD</t>
  </si>
  <si>
    <t xml:space="preserve">Automobiel Automaat type D </t>
  </si>
  <si>
    <t>Prod MTC</t>
  </si>
  <si>
    <t>Motor Type C</t>
  </si>
  <si>
    <t>Motor</t>
  </si>
  <si>
    <t>Prod MTD</t>
  </si>
  <si>
    <t>Grootboekrekening</t>
  </si>
  <si>
    <t>bedrag</t>
  </si>
  <si>
    <t>Rapportagecode</t>
  </si>
  <si>
    <t>50000</t>
  </si>
  <si>
    <t>Inkopen</t>
  </si>
  <si>
    <t>Maand</t>
  </si>
  <si>
    <t>2015.01</t>
  </si>
  <si>
    <t>De directie ontvangt maandelijks een rapport inzake de nettowinst van de auto- en motorsector</t>
  </si>
  <si>
    <t>2015.02</t>
  </si>
  <si>
    <t>2015.03</t>
  </si>
  <si>
    <t>omzet</t>
  </si>
  <si>
    <t>inkoop</t>
  </si>
  <si>
    <t>nettowinst</t>
  </si>
  <si>
    <t>Categorie</t>
  </si>
  <si>
    <t>2015 Q1</t>
  </si>
  <si>
    <t>Totaal</t>
  </si>
  <si>
    <t>Totaal aantal foute controls</t>
  </si>
  <si>
    <t>Algemeen</t>
  </si>
  <si>
    <t>Checks verrijkingstabel</t>
  </si>
  <si>
    <t>Aantal nieuwe producten</t>
  </si>
  <si>
    <t>Checks brondata</t>
  </si>
  <si>
    <t>Aantal negatieve omzet bedragen</t>
  </si>
  <si>
    <t>Checks rapportage</t>
  </si>
  <si>
    <t>Bron bedrag</t>
  </si>
  <si>
    <t>Rapportage bedrag</t>
  </si>
  <si>
    <t>delta</t>
  </si>
  <si>
    <t>U dient te controleren of het rapport volledig en juist is dmv het toevoegen van validaties</t>
  </si>
  <si>
    <t>Aantal nieuwe grootboekrekeningen</t>
  </si>
  <si>
    <t>Omzet</t>
  </si>
  <si>
    <t>anders "fout".</t>
  </si>
  <si>
    <t>Tip: bij validaties 3 en 4 moet gebruik worden gemaakt van 'AANTALLEN.ALS' in de grijze vlakken</t>
  </si>
  <si>
    <t>Vul validaties 1 tm 6. In de grijze cellen dienen getallen te komen. In de paarse cellen de 'ALS' formule die "ok" geeft wanneer het getal gelijk is aan 0,</t>
  </si>
  <si>
    <t>Aantal positieve inkoop bedragen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</si>
</sst>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€&quot;\ #,##0;&quot;€&quot;\ \-#,##0"/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49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5" fontId="0" fillId="0" borderId="0" xfId="1" applyNumberFormat="1" applyFont="1"/>
    <xf numFmtId="0" fontId="0" fillId="4" borderId="0" xfId="0" applyFill="1"/>
    <xf numFmtId="0" fontId="0" fillId="5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49" fontId="0" fillId="0" borderId="0" xfId="0" applyNumberFormat="1" applyAlignment="1">
      <alignment horizontal="left"/>
    </xf>
    <xf numFmtId="49" fontId="0" fillId="0" borderId="0" xfId="0" applyNumberFormat="1"/>
    <xf numFmtId="164" fontId="0" fillId="7" borderId="0" xfId="1" applyNumberFormat="1" applyFont="1" applyFill="1"/>
    <xf numFmtId="164" fontId="0" fillId="8" borderId="0" xfId="0" applyNumberFormat="1" applyFill="1"/>
    <xf numFmtId="5" fontId="0" fillId="0" borderId="0" xfId="0" applyNumberFormat="1"/>
    <xf numFmtId="164" fontId="0" fillId="5" borderId="0" xfId="1" applyNumberFormat="1" applyFont="1" applyFill="1"/>
    <xf numFmtId="5" fontId="0" fillId="5" borderId="0" xfId="0" applyNumberFormat="1" applyFill="1"/>
    <xf numFmtId="0" fontId="0" fillId="9" borderId="0" xfId="0" applyFill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M15"/>
  <sheetViews>
    <sheetView workbookViewId="0">
      <selection activeCell="C14" sqref="C14"/>
    </sheetView>
  </sheetViews>
  <sheetFormatPr defaultRowHeight="15" x14ac:dyDescent="0.25"/>
  <cols>
    <col min="1" max="2" width="9.140625" style="9"/>
    <col min="3" max="3" width="27.140625" style="9" bestFit="1" customWidth="1"/>
    <col min="4" max="16384" width="9.140625" style="9"/>
  </cols>
  <sheetData>
    <row r="4" spans="2:13" x14ac:dyDescent="0.25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x14ac:dyDescent="0.25"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 x14ac:dyDescent="0.25">
      <c r="B8" s="10"/>
    </row>
    <row r="9" spans="2:13" x14ac:dyDescent="0.25">
      <c r="B9" s="10" t="s">
        <v>50</v>
      </c>
    </row>
    <row r="10" spans="2:13" x14ac:dyDescent="0.25">
      <c r="B10" s="10" t="s">
        <v>48</v>
      </c>
    </row>
    <row r="11" spans="2:13" x14ac:dyDescent="0.25">
      <c r="B11" s="10" t="s">
        <v>49</v>
      </c>
    </row>
    <row r="12" spans="2:13" x14ac:dyDescent="0.25">
      <c r="B12" s="10"/>
    </row>
    <row r="13" spans="2:13" x14ac:dyDescent="0.25">
      <c r="B13" s="10"/>
    </row>
    <row r="14" spans="2:13" x14ac:dyDescent="0.25">
      <c r="B14" s="10"/>
    </row>
    <row r="15" spans="2:13" x14ac:dyDescent="0.25">
      <c r="B1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33" sqref="C33"/>
    </sheetView>
  </sheetViews>
  <sheetFormatPr defaultRowHeight="15" x14ac:dyDescent="0.25"/>
  <cols>
    <col min="1" max="1" width="16.7109375" bestFit="1" customWidth="1"/>
    <col min="2" max="2" width="12" customWidth="1"/>
    <col min="3" max="3" width="11.7109375" bestFit="1" customWidth="1"/>
    <col min="4" max="4" width="11.7109375" customWidth="1"/>
    <col min="5" max="5" width="19.85546875" style="6" bestFit="1" customWidth="1"/>
    <col min="6" max="6" width="14.28515625" style="6" customWidth="1"/>
    <col min="257" max="257" width="16.7109375" bestFit="1" customWidth="1"/>
    <col min="258" max="258" width="12" customWidth="1"/>
    <col min="259" max="259" width="9.7109375" bestFit="1" customWidth="1"/>
    <col min="260" max="260" width="18.140625" bestFit="1" customWidth="1"/>
    <col min="513" max="513" width="16.7109375" bestFit="1" customWidth="1"/>
    <col min="514" max="514" width="12" customWidth="1"/>
    <col min="515" max="515" width="9.7109375" bestFit="1" customWidth="1"/>
    <col min="516" max="516" width="18.140625" bestFit="1" customWidth="1"/>
    <col min="769" max="769" width="16.7109375" bestFit="1" customWidth="1"/>
    <col min="770" max="770" width="12" customWidth="1"/>
    <col min="771" max="771" width="9.7109375" bestFit="1" customWidth="1"/>
    <col min="772" max="772" width="18.140625" bestFit="1" customWidth="1"/>
    <col min="1025" max="1025" width="16.7109375" bestFit="1" customWidth="1"/>
    <col min="1026" max="1026" width="12" customWidth="1"/>
    <col min="1027" max="1027" width="9.7109375" bestFit="1" customWidth="1"/>
    <col min="1028" max="1028" width="18.140625" bestFit="1" customWidth="1"/>
    <col min="1281" max="1281" width="16.7109375" bestFit="1" customWidth="1"/>
    <col min="1282" max="1282" width="12" customWidth="1"/>
    <col min="1283" max="1283" width="9.7109375" bestFit="1" customWidth="1"/>
    <col min="1284" max="1284" width="18.140625" bestFit="1" customWidth="1"/>
    <col min="1537" max="1537" width="16.7109375" bestFit="1" customWidth="1"/>
    <col min="1538" max="1538" width="12" customWidth="1"/>
    <col min="1539" max="1539" width="9.7109375" bestFit="1" customWidth="1"/>
    <col min="1540" max="1540" width="18.140625" bestFit="1" customWidth="1"/>
    <col min="1793" max="1793" width="16.7109375" bestFit="1" customWidth="1"/>
    <col min="1794" max="1794" width="12" customWidth="1"/>
    <col min="1795" max="1795" width="9.7109375" bestFit="1" customWidth="1"/>
    <col min="1796" max="1796" width="18.140625" bestFit="1" customWidth="1"/>
    <col min="2049" max="2049" width="16.7109375" bestFit="1" customWidth="1"/>
    <col min="2050" max="2050" width="12" customWidth="1"/>
    <col min="2051" max="2051" width="9.7109375" bestFit="1" customWidth="1"/>
    <col min="2052" max="2052" width="18.140625" bestFit="1" customWidth="1"/>
    <col min="2305" max="2305" width="16.7109375" bestFit="1" customWidth="1"/>
    <col min="2306" max="2306" width="12" customWidth="1"/>
    <col min="2307" max="2307" width="9.7109375" bestFit="1" customWidth="1"/>
    <col min="2308" max="2308" width="18.140625" bestFit="1" customWidth="1"/>
    <col min="2561" max="2561" width="16.7109375" bestFit="1" customWidth="1"/>
    <col min="2562" max="2562" width="12" customWidth="1"/>
    <col min="2563" max="2563" width="9.7109375" bestFit="1" customWidth="1"/>
    <col min="2564" max="2564" width="18.140625" bestFit="1" customWidth="1"/>
    <col min="2817" max="2817" width="16.7109375" bestFit="1" customWidth="1"/>
    <col min="2818" max="2818" width="12" customWidth="1"/>
    <col min="2819" max="2819" width="9.7109375" bestFit="1" customWidth="1"/>
    <col min="2820" max="2820" width="18.140625" bestFit="1" customWidth="1"/>
    <col min="3073" max="3073" width="16.7109375" bestFit="1" customWidth="1"/>
    <col min="3074" max="3074" width="12" customWidth="1"/>
    <col min="3075" max="3075" width="9.7109375" bestFit="1" customWidth="1"/>
    <col min="3076" max="3076" width="18.140625" bestFit="1" customWidth="1"/>
    <col min="3329" max="3329" width="16.7109375" bestFit="1" customWidth="1"/>
    <col min="3330" max="3330" width="12" customWidth="1"/>
    <col min="3331" max="3331" width="9.7109375" bestFit="1" customWidth="1"/>
    <col min="3332" max="3332" width="18.140625" bestFit="1" customWidth="1"/>
    <col min="3585" max="3585" width="16.7109375" bestFit="1" customWidth="1"/>
    <col min="3586" max="3586" width="12" customWidth="1"/>
    <col min="3587" max="3587" width="9.7109375" bestFit="1" customWidth="1"/>
    <col min="3588" max="3588" width="18.140625" bestFit="1" customWidth="1"/>
    <col min="3841" max="3841" width="16.7109375" bestFit="1" customWidth="1"/>
    <col min="3842" max="3842" width="12" customWidth="1"/>
    <col min="3843" max="3843" width="9.7109375" bestFit="1" customWidth="1"/>
    <col min="3844" max="3844" width="18.140625" bestFit="1" customWidth="1"/>
    <col min="4097" max="4097" width="16.7109375" bestFit="1" customWidth="1"/>
    <col min="4098" max="4098" width="12" customWidth="1"/>
    <col min="4099" max="4099" width="9.7109375" bestFit="1" customWidth="1"/>
    <col min="4100" max="4100" width="18.140625" bestFit="1" customWidth="1"/>
    <col min="4353" max="4353" width="16.7109375" bestFit="1" customWidth="1"/>
    <col min="4354" max="4354" width="12" customWidth="1"/>
    <col min="4355" max="4355" width="9.7109375" bestFit="1" customWidth="1"/>
    <col min="4356" max="4356" width="18.140625" bestFit="1" customWidth="1"/>
    <col min="4609" max="4609" width="16.7109375" bestFit="1" customWidth="1"/>
    <col min="4610" max="4610" width="12" customWidth="1"/>
    <col min="4611" max="4611" width="9.7109375" bestFit="1" customWidth="1"/>
    <col min="4612" max="4612" width="18.140625" bestFit="1" customWidth="1"/>
    <col min="4865" max="4865" width="16.7109375" bestFit="1" customWidth="1"/>
    <col min="4866" max="4866" width="12" customWidth="1"/>
    <col min="4867" max="4867" width="9.7109375" bestFit="1" customWidth="1"/>
    <col min="4868" max="4868" width="18.140625" bestFit="1" customWidth="1"/>
    <col min="5121" max="5121" width="16.7109375" bestFit="1" customWidth="1"/>
    <col min="5122" max="5122" width="12" customWidth="1"/>
    <col min="5123" max="5123" width="9.7109375" bestFit="1" customWidth="1"/>
    <col min="5124" max="5124" width="18.140625" bestFit="1" customWidth="1"/>
    <col min="5377" max="5377" width="16.7109375" bestFit="1" customWidth="1"/>
    <col min="5378" max="5378" width="12" customWidth="1"/>
    <col min="5379" max="5379" width="9.7109375" bestFit="1" customWidth="1"/>
    <col min="5380" max="5380" width="18.140625" bestFit="1" customWidth="1"/>
    <col min="5633" max="5633" width="16.7109375" bestFit="1" customWidth="1"/>
    <col min="5634" max="5634" width="12" customWidth="1"/>
    <col min="5635" max="5635" width="9.7109375" bestFit="1" customWidth="1"/>
    <col min="5636" max="5636" width="18.140625" bestFit="1" customWidth="1"/>
    <col min="5889" max="5889" width="16.7109375" bestFit="1" customWidth="1"/>
    <col min="5890" max="5890" width="12" customWidth="1"/>
    <col min="5891" max="5891" width="9.7109375" bestFit="1" customWidth="1"/>
    <col min="5892" max="5892" width="18.140625" bestFit="1" customWidth="1"/>
    <col min="6145" max="6145" width="16.7109375" bestFit="1" customWidth="1"/>
    <col min="6146" max="6146" width="12" customWidth="1"/>
    <col min="6147" max="6147" width="9.7109375" bestFit="1" customWidth="1"/>
    <col min="6148" max="6148" width="18.140625" bestFit="1" customWidth="1"/>
    <col min="6401" max="6401" width="16.7109375" bestFit="1" customWidth="1"/>
    <col min="6402" max="6402" width="12" customWidth="1"/>
    <col min="6403" max="6403" width="9.7109375" bestFit="1" customWidth="1"/>
    <col min="6404" max="6404" width="18.140625" bestFit="1" customWidth="1"/>
    <col min="6657" max="6657" width="16.7109375" bestFit="1" customWidth="1"/>
    <col min="6658" max="6658" width="12" customWidth="1"/>
    <col min="6659" max="6659" width="9.7109375" bestFit="1" customWidth="1"/>
    <col min="6660" max="6660" width="18.140625" bestFit="1" customWidth="1"/>
    <col min="6913" max="6913" width="16.7109375" bestFit="1" customWidth="1"/>
    <col min="6914" max="6914" width="12" customWidth="1"/>
    <col min="6915" max="6915" width="9.7109375" bestFit="1" customWidth="1"/>
    <col min="6916" max="6916" width="18.140625" bestFit="1" customWidth="1"/>
    <col min="7169" max="7169" width="16.7109375" bestFit="1" customWidth="1"/>
    <col min="7170" max="7170" width="12" customWidth="1"/>
    <col min="7171" max="7171" width="9.7109375" bestFit="1" customWidth="1"/>
    <col min="7172" max="7172" width="18.140625" bestFit="1" customWidth="1"/>
    <col min="7425" max="7425" width="16.7109375" bestFit="1" customWidth="1"/>
    <col min="7426" max="7426" width="12" customWidth="1"/>
    <col min="7427" max="7427" width="9.7109375" bestFit="1" customWidth="1"/>
    <col min="7428" max="7428" width="18.140625" bestFit="1" customWidth="1"/>
    <col min="7681" max="7681" width="16.7109375" bestFit="1" customWidth="1"/>
    <col min="7682" max="7682" width="12" customWidth="1"/>
    <col min="7683" max="7683" width="9.7109375" bestFit="1" customWidth="1"/>
    <col min="7684" max="7684" width="18.140625" bestFit="1" customWidth="1"/>
    <col min="7937" max="7937" width="16.7109375" bestFit="1" customWidth="1"/>
    <col min="7938" max="7938" width="12" customWidth="1"/>
    <col min="7939" max="7939" width="9.7109375" bestFit="1" customWidth="1"/>
    <col min="7940" max="7940" width="18.140625" bestFit="1" customWidth="1"/>
    <col min="8193" max="8193" width="16.7109375" bestFit="1" customWidth="1"/>
    <col min="8194" max="8194" width="12" customWidth="1"/>
    <col min="8195" max="8195" width="9.7109375" bestFit="1" customWidth="1"/>
    <col min="8196" max="8196" width="18.140625" bestFit="1" customWidth="1"/>
    <col min="8449" max="8449" width="16.7109375" bestFit="1" customWidth="1"/>
    <col min="8450" max="8450" width="12" customWidth="1"/>
    <col min="8451" max="8451" width="9.7109375" bestFit="1" customWidth="1"/>
    <col min="8452" max="8452" width="18.140625" bestFit="1" customWidth="1"/>
    <col min="8705" max="8705" width="16.7109375" bestFit="1" customWidth="1"/>
    <col min="8706" max="8706" width="12" customWidth="1"/>
    <col min="8707" max="8707" width="9.7109375" bestFit="1" customWidth="1"/>
    <col min="8708" max="8708" width="18.140625" bestFit="1" customWidth="1"/>
    <col min="8961" max="8961" width="16.7109375" bestFit="1" customWidth="1"/>
    <col min="8962" max="8962" width="12" customWidth="1"/>
    <col min="8963" max="8963" width="9.7109375" bestFit="1" customWidth="1"/>
    <col min="8964" max="8964" width="18.140625" bestFit="1" customWidth="1"/>
    <col min="9217" max="9217" width="16.7109375" bestFit="1" customWidth="1"/>
    <col min="9218" max="9218" width="12" customWidth="1"/>
    <col min="9219" max="9219" width="9.7109375" bestFit="1" customWidth="1"/>
    <col min="9220" max="9220" width="18.140625" bestFit="1" customWidth="1"/>
    <col min="9473" max="9473" width="16.7109375" bestFit="1" customWidth="1"/>
    <col min="9474" max="9474" width="12" customWidth="1"/>
    <col min="9475" max="9475" width="9.7109375" bestFit="1" customWidth="1"/>
    <col min="9476" max="9476" width="18.140625" bestFit="1" customWidth="1"/>
    <col min="9729" max="9729" width="16.7109375" bestFit="1" customWidth="1"/>
    <col min="9730" max="9730" width="12" customWidth="1"/>
    <col min="9731" max="9731" width="9.7109375" bestFit="1" customWidth="1"/>
    <col min="9732" max="9732" width="18.140625" bestFit="1" customWidth="1"/>
    <col min="9985" max="9985" width="16.7109375" bestFit="1" customWidth="1"/>
    <col min="9986" max="9986" width="12" customWidth="1"/>
    <col min="9987" max="9987" width="9.7109375" bestFit="1" customWidth="1"/>
    <col min="9988" max="9988" width="18.140625" bestFit="1" customWidth="1"/>
    <col min="10241" max="10241" width="16.7109375" bestFit="1" customWidth="1"/>
    <col min="10242" max="10242" width="12" customWidth="1"/>
    <col min="10243" max="10243" width="9.7109375" bestFit="1" customWidth="1"/>
    <col min="10244" max="10244" width="18.140625" bestFit="1" customWidth="1"/>
    <col min="10497" max="10497" width="16.7109375" bestFit="1" customWidth="1"/>
    <col min="10498" max="10498" width="12" customWidth="1"/>
    <col min="10499" max="10499" width="9.7109375" bestFit="1" customWidth="1"/>
    <col min="10500" max="10500" width="18.140625" bestFit="1" customWidth="1"/>
    <col min="10753" max="10753" width="16.7109375" bestFit="1" customWidth="1"/>
    <col min="10754" max="10754" width="12" customWidth="1"/>
    <col min="10755" max="10755" width="9.7109375" bestFit="1" customWidth="1"/>
    <col min="10756" max="10756" width="18.140625" bestFit="1" customWidth="1"/>
    <col min="11009" max="11009" width="16.7109375" bestFit="1" customWidth="1"/>
    <col min="11010" max="11010" width="12" customWidth="1"/>
    <col min="11011" max="11011" width="9.7109375" bestFit="1" customWidth="1"/>
    <col min="11012" max="11012" width="18.140625" bestFit="1" customWidth="1"/>
    <col min="11265" max="11265" width="16.7109375" bestFit="1" customWidth="1"/>
    <col min="11266" max="11266" width="12" customWidth="1"/>
    <col min="11267" max="11267" width="9.7109375" bestFit="1" customWidth="1"/>
    <col min="11268" max="11268" width="18.140625" bestFit="1" customWidth="1"/>
    <col min="11521" max="11521" width="16.7109375" bestFit="1" customWidth="1"/>
    <col min="11522" max="11522" width="12" customWidth="1"/>
    <col min="11523" max="11523" width="9.7109375" bestFit="1" customWidth="1"/>
    <col min="11524" max="11524" width="18.140625" bestFit="1" customWidth="1"/>
    <col min="11777" max="11777" width="16.7109375" bestFit="1" customWidth="1"/>
    <col min="11778" max="11778" width="12" customWidth="1"/>
    <col min="11779" max="11779" width="9.7109375" bestFit="1" customWidth="1"/>
    <col min="11780" max="11780" width="18.140625" bestFit="1" customWidth="1"/>
    <col min="12033" max="12033" width="16.7109375" bestFit="1" customWidth="1"/>
    <col min="12034" max="12034" width="12" customWidth="1"/>
    <col min="12035" max="12035" width="9.7109375" bestFit="1" customWidth="1"/>
    <col min="12036" max="12036" width="18.140625" bestFit="1" customWidth="1"/>
    <col min="12289" max="12289" width="16.7109375" bestFit="1" customWidth="1"/>
    <col min="12290" max="12290" width="12" customWidth="1"/>
    <col min="12291" max="12291" width="9.7109375" bestFit="1" customWidth="1"/>
    <col min="12292" max="12292" width="18.140625" bestFit="1" customWidth="1"/>
    <col min="12545" max="12545" width="16.7109375" bestFit="1" customWidth="1"/>
    <col min="12546" max="12546" width="12" customWidth="1"/>
    <col min="12547" max="12547" width="9.7109375" bestFit="1" customWidth="1"/>
    <col min="12548" max="12548" width="18.140625" bestFit="1" customWidth="1"/>
    <col min="12801" max="12801" width="16.7109375" bestFit="1" customWidth="1"/>
    <col min="12802" max="12802" width="12" customWidth="1"/>
    <col min="12803" max="12803" width="9.7109375" bestFit="1" customWidth="1"/>
    <col min="12804" max="12804" width="18.140625" bestFit="1" customWidth="1"/>
    <col min="13057" max="13057" width="16.7109375" bestFit="1" customWidth="1"/>
    <col min="13058" max="13058" width="12" customWidth="1"/>
    <col min="13059" max="13059" width="9.7109375" bestFit="1" customWidth="1"/>
    <col min="13060" max="13060" width="18.140625" bestFit="1" customWidth="1"/>
    <col min="13313" max="13313" width="16.7109375" bestFit="1" customWidth="1"/>
    <col min="13314" max="13314" width="12" customWidth="1"/>
    <col min="13315" max="13315" width="9.7109375" bestFit="1" customWidth="1"/>
    <col min="13316" max="13316" width="18.140625" bestFit="1" customWidth="1"/>
    <col min="13569" max="13569" width="16.7109375" bestFit="1" customWidth="1"/>
    <col min="13570" max="13570" width="12" customWidth="1"/>
    <col min="13571" max="13571" width="9.7109375" bestFit="1" customWidth="1"/>
    <col min="13572" max="13572" width="18.140625" bestFit="1" customWidth="1"/>
    <col min="13825" max="13825" width="16.7109375" bestFit="1" customWidth="1"/>
    <col min="13826" max="13826" width="12" customWidth="1"/>
    <col min="13827" max="13827" width="9.7109375" bestFit="1" customWidth="1"/>
    <col min="13828" max="13828" width="18.140625" bestFit="1" customWidth="1"/>
    <col min="14081" max="14081" width="16.7109375" bestFit="1" customWidth="1"/>
    <col min="14082" max="14082" width="12" customWidth="1"/>
    <col min="14083" max="14083" width="9.7109375" bestFit="1" customWidth="1"/>
    <col min="14084" max="14084" width="18.140625" bestFit="1" customWidth="1"/>
    <col min="14337" max="14337" width="16.7109375" bestFit="1" customWidth="1"/>
    <col min="14338" max="14338" width="12" customWidth="1"/>
    <col min="14339" max="14339" width="9.7109375" bestFit="1" customWidth="1"/>
    <col min="14340" max="14340" width="18.140625" bestFit="1" customWidth="1"/>
    <col min="14593" max="14593" width="16.7109375" bestFit="1" customWidth="1"/>
    <col min="14594" max="14594" width="12" customWidth="1"/>
    <col min="14595" max="14595" width="9.7109375" bestFit="1" customWidth="1"/>
    <col min="14596" max="14596" width="18.140625" bestFit="1" customWidth="1"/>
    <col min="14849" max="14849" width="16.7109375" bestFit="1" customWidth="1"/>
    <col min="14850" max="14850" width="12" customWidth="1"/>
    <col min="14851" max="14851" width="9.7109375" bestFit="1" customWidth="1"/>
    <col min="14852" max="14852" width="18.140625" bestFit="1" customWidth="1"/>
    <col min="15105" max="15105" width="16.7109375" bestFit="1" customWidth="1"/>
    <col min="15106" max="15106" width="12" customWidth="1"/>
    <col min="15107" max="15107" width="9.7109375" bestFit="1" customWidth="1"/>
    <col min="15108" max="15108" width="18.140625" bestFit="1" customWidth="1"/>
    <col min="15361" max="15361" width="16.7109375" bestFit="1" customWidth="1"/>
    <col min="15362" max="15362" width="12" customWidth="1"/>
    <col min="15363" max="15363" width="9.7109375" bestFit="1" customWidth="1"/>
    <col min="15364" max="15364" width="18.140625" bestFit="1" customWidth="1"/>
    <col min="15617" max="15617" width="16.7109375" bestFit="1" customWidth="1"/>
    <col min="15618" max="15618" width="12" customWidth="1"/>
    <col min="15619" max="15619" width="9.7109375" bestFit="1" customWidth="1"/>
    <col min="15620" max="15620" width="18.140625" bestFit="1" customWidth="1"/>
    <col min="15873" max="15873" width="16.7109375" bestFit="1" customWidth="1"/>
    <col min="15874" max="15874" width="12" customWidth="1"/>
    <col min="15875" max="15875" width="9.7109375" bestFit="1" customWidth="1"/>
    <col min="15876" max="15876" width="18.140625" bestFit="1" customWidth="1"/>
    <col min="16129" max="16129" width="16.7109375" bestFit="1" customWidth="1"/>
    <col min="16130" max="16130" width="12" customWidth="1"/>
    <col min="16131" max="16131" width="9.7109375" bestFit="1" customWidth="1"/>
    <col min="16132" max="16132" width="18.140625" bestFit="1" customWidth="1"/>
  </cols>
  <sheetData>
    <row r="1" spans="1:6" x14ac:dyDescent="0.25">
      <c r="A1" s="11" t="s">
        <v>19</v>
      </c>
      <c r="B1" t="s">
        <v>0</v>
      </c>
      <c r="C1" s="5" t="s">
        <v>20</v>
      </c>
      <c r="D1" s="5" t="s">
        <v>24</v>
      </c>
      <c r="E1" s="6" t="s">
        <v>21</v>
      </c>
      <c r="F1" s="6" t="s">
        <v>32</v>
      </c>
    </row>
    <row r="2" spans="1:6" x14ac:dyDescent="0.25">
      <c r="A2" s="11" t="s">
        <v>8</v>
      </c>
      <c r="B2" t="s">
        <v>5</v>
      </c>
      <c r="C2" s="5">
        <v>45000</v>
      </c>
      <c r="D2" s="11" t="s">
        <v>25</v>
      </c>
      <c r="E2" s="6" t="str">
        <f>VLOOKUP(B2,verrijkingstabel!A:C,3,0)</f>
        <v>Automobiel</v>
      </c>
      <c r="F2" s="6" t="str">
        <f>IF(LEFT(A2,1)="4","omzet","inkoop")</f>
        <v>omzet</v>
      </c>
    </row>
    <row r="3" spans="1:6" x14ac:dyDescent="0.25">
      <c r="A3" s="11" t="s">
        <v>8</v>
      </c>
      <c r="B3" t="s">
        <v>9</v>
      </c>
      <c r="C3" s="5">
        <v>10000</v>
      </c>
      <c r="D3" s="11" t="s">
        <v>25</v>
      </c>
      <c r="E3" s="6" t="str">
        <f>VLOOKUP(B3,verrijkingstabel!A:C,3,0)</f>
        <v>Automobiel</v>
      </c>
      <c r="F3" s="6" t="str">
        <f t="shared" ref="F3:F25" si="0">IF(LEFT(A3,1)="4","omzet","inkoop")</f>
        <v>omzet</v>
      </c>
    </row>
    <row r="4" spans="1:6" x14ac:dyDescent="0.25">
      <c r="A4" s="11" t="s">
        <v>8</v>
      </c>
      <c r="B4" t="s">
        <v>11</v>
      </c>
      <c r="C4" s="5">
        <v>12000</v>
      </c>
      <c r="D4" s="11" t="s">
        <v>25</v>
      </c>
      <c r="E4" s="6" t="str">
        <f>VLOOKUP(B4,verrijkingstabel!A:C,3,0)</f>
        <v>Automobiel</v>
      </c>
      <c r="F4" s="6" t="str">
        <f t="shared" si="0"/>
        <v>omzet</v>
      </c>
    </row>
    <row r="5" spans="1:6" x14ac:dyDescent="0.25">
      <c r="A5" s="11" t="s">
        <v>8</v>
      </c>
      <c r="B5" t="s">
        <v>13</v>
      </c>
      <c r="C5" s="5">
        <v>700000</v>
      </c>
      <c r="D5" s="11" t="s">
        <v>25</v>
      </c>
      <c r="E5" s="6" t="str">
        <f>VLOOKUP(B5,verrijkingstabel!A:C,3,0)</f>
        <v>Automobiel</v>
      </c>
      <c r="F5" s="6" t="str">
        <f t="shared" si="0"/>
        <v>omzet</v>
      </c>
    </row>
    <row r="6" spans="1:6" x14ac:dyDescent="0.25">
      <c r="A6" s="11" t="s">
        <v>8</v>
      </c>
      <c r="B6" t="s">
        <v>15</v>
      </c>
      <c r="C6" s="5">
        <v>42500</v>
      </c>
      <c r="D6" s="11" t="s">
        <v>25</v>
      </c>
      <c r="E6" s="6" t="str">
        <f>VLOOKUP(B6,verrijkingstabel!A:C,3,0)</f>
        <v>Motor</v>
      </c>
      <c r="F6" s="6" t="str">
        <f t="shared" si="0"/>
        <v>omzet</v>
      </c>
    </row>
    <row r="7" spans="1:6" x14ac:dyDescent="0.25">
      <c r="A7" s="11" t="s">
        <v>8</v>
      </c>
      <c r="B7" t="s">
        <v>18</v>
      </c>
      <c r="C7" s="5">
        <v>56800</v>
      </c>
      <c r="D7" s="11" t="s">
        <v>25</v>
      </c>
      <c r="E7" s="6" t="e">
        <f>VLOOKUP(B7,verrijkingstabel!A:C,3,0)</f>
        <v>#N/A</v>
      </c>
      <c r="F7" s="6" t="str">
        <f t="shared" si="0"/>
        <v>omzet</v>
      </c>
    </row>
    <row r="8" spans="1:6" x14ac:dyDescent="0.25">
      <c r="A8" s="12" t="s">
        <v>22</v>
      </c>
      <c r="B8" t="s">
        <v>5</v>
      </c>
      <c r="C8" s="5">
        <v>-25000</v>
      </c>
      <c r="D8" s="11" t="s">
        <v>25</v>
      </c>
      <c r="E8" s="6" t="str">
        <f>VLOOKUP(B8,verrijkingstabel!A:C,3,0)</f>
        <v>Automobiel</v>
      </c>
      <c r="F8" s="6" t="str">
        <f t="shared" si="0"/>
        <v>inkoop</v>
      </c>
    </row>
    <row r="9" spans="1:6" x14ac:dyDescent="0.25">
      <c r="A9" s="12" t="s">
        <v>22</v>
      </c>
      <c r="B9" t="s">
        <v>9</v>
      </c>
      <c r="C9" s="5">
        <v>-5000</v>
      </c>
      <c r="D9" s="11" t="s">
        <v>25</v>
      </c>
      <c r="E9" s="6" t="str">
        <f>VLOOKUP(B9,verrijkingstabel!A:C,3,0)</f>
        <v>Automobiel</v>
      </c>
      <c r="F9" s="6" t="str">
        <f t="shared" si="0"/>
        <v>inkoop</v>
      </c>
    </row>
    <row r="10" spans="1:6" x14ac:dyDescent="0.25">
      <c r="A10" s="12" t="s">
        <v>22</v>
      </c>
      <c r="B10" t="s">
        <v>11</v>
      </c>
      <c r="C10" s="5">
        <v>-75000</v>
      </c>
      <c r="D10" s="11" t="s">
        <v>25</v>
      </c>
      <c r="E10" s="6" t="str">
        <f>VLOOKUP(B10,verrijkingstabel!A:C,3,0)</f>
        <v>Automobiel</v>
      </c>
      <c r="F10" s="6" t="str">
        <f t="shared" si="0"/>
        <v>inkoop</v>
      </c>
    </row>
    <row r="11" spans="1:6" x14ac:dyDescent="0.25">
      <c r="A11" s="12" t="s">
        <v>22</v>
      </c>
      <c r="B11" t="s">
        <v>13</v>
      </c>
      <c r="C11" s="5">
        <v>-600000</v>
      </c>
      <c r="D11" s="11" t="s">
        <v>25</v>
      </c>
      <c r="E11" s="6" t="str">
        <f>VLOOKUP(B11,verrijkingstabel!A:C,3,0)</f>
        <v>Automobiel</v>
      </c>
      <c r="F11" s="6" t="str">
        <f t="shared" si="0"/>
        <v>inkoop</v>
      </c>
    </row>
    <row r="12" spans="1:6" x14ac:dyDescent="0.25">
      <c r="A12" s="12" t="s">
        <v>22</v>
      </c>
      <c r="B12" t="s">
        <v>15</v>
      </c>
      <c r="C12" s="5">
        <v>-25000</v>
      </c>
      <c r="D12" s="11" t="s">
        <v>25</v>
      </c>
      <c r="E12" s="6" t="str">
        <f>VLOOKUP(B12,verrijkingstabel!A:C,3,0)</f>
        <v>Motor</v>
      </c>
      <c r="F12" s="6" t="str">
        <f t="shared" si="0"/>
        <v>inkoop</v>
      </c>
    </row>
    <row r="13" spans="1:6" x14ac:dyDescent="0.25">
      <c r="A13" s="12" t="s">
        <v>22</v>
      </c>
      <c r="B13" t="s">
        <v>18</v>
      </c>
      <c r="C13" s="5">
        <v>-40000</v>
      </c>
      <c r="D13" s="11" t="s">
        <v>25</v>
      </c>
      <c r="E13" s="6" t="e">
        <f>VLOOKUP(B13,verrijkingstabel!A:C,3,0)</f>
        <v>#N/A</v>
      </c>
      <c r="F13" s="6" t="str">
        <f t="shared" si="0"/>
        <v>inkoop</v>
      </c>
    </row>
    <row r="14" spans="1:6" x14ac:dyDescent="0.25">
      <c r="A14" s="11" t="s">
        <v>8</v>
      </c>
      <c r="B14" t="s">
        <v>5</v>
      </c>
      <c r="C14" s="5">
        <v>4500</v>
      </c>
      <c r="D14" s="11" t="s">
        <v>27</v>
      </c>
      <c r="E14" s="6" t="str">
        <f>VLOOKUP(B14,verrijkingstabel!A:C,3,0)</f>
        <v>Automobiel</v>
      </c>
      <c r="F14" s="6" t="str">
        <f t="shared" si="0"/>
        <v>omzet</v>
      </c>
    </row>
    <row r="15" spans="1:6" x14ac:dyDescent="0.25">
      <c r="A15" s="11" t="s">
        <v>8</v>
      </c>
      <c r="B15" t="s">
        <v>9</v>
      </c>
      <c r="C15" s="5">
        <v>20000</v>
      </c>
      <c r="D15" s="11" t="s">
        <v>27</v>
      </c>
      <c r="E15" s="6" t="str">
        <f>VLOOKUP(B15,verrijkingstabel!A:C,3,0)</f>
        <v>Automobiel</v>
      </c>
      <c r="F15" s="6" t="str">
        <f t="shared" si="0"/>
        <v>omzet</v>
      </c>
    </row>
    <row r="16" spans="1:6" x14ac:dyDescent="0.25">
      <c r="A16" s="11" t="s">
        <v>8</v>
      </c>
      <c r="B16" t="s">
        <v>11</v>
      </c>
      <c r="C16" s="5">
        <v>12000</v>
      </c>
      <c r="D16" s="11" t="s">
        <v>27</v>
      </c>
      <c r="E16" s="6" t="str">
        <f>VLOOKUP(B16,verrijkingstabel!A:C,3,0)</f>
        <v>Automobiel</v>
      </c>
      <c r="F16" s="6" t="str">
        <f t="shared" si="0"/>
        <v>omzet</v>
      </c>
    </row>
    <row r="17" spans="1:7" x14ac:dyDescent="0.25">
      <c r="A17" s="11" t="s">
        <v>8</v>
      </c>
      <c r="B17" t="s">
        <v>13</v>
      </c>
      <c r="C17" s="5">
        <v>80000</v>
      </c>
      <c r="D17" s="11" t="s">
        <v>27</v>
      </c>
      <c r="E17" s="6" t="str">
        <f>VLOOKUP(B17,verrijkingstabel!A:C,3,0)</f>
        <v>Automobiel</v>
      </c>
      <c r="F17" s="6" t="str">
        <f t="shared" si="0"/>
        <v>omzet</v>
      </c>
    </row>
    <row r="18" spans="1:7" x14ac:dyDescent="0.25">
      <c r="A18" s="11" t="s">
        <v>8</v>
      </c>
      <c r="B18" t="s">
        <v>15</v>
      </c>
      <c r="C18" s="5">
        <v>50000</v>
      </c>
      <c r="D18" s="11" t="s">
        <v>27</v>
      </c>
      <c r="E18" s="6" t="str">
        <f>VLOOKUP(B18,verrijkingstabel!A:C,3,0)</f>
        <v>Motor</v>
      </c>
      <c r="F18" s="6" t="str">
        <f t="shared" si="0"/>
        <v>omzet</v>
      </c>
    </row>
    <row r="19" spans="1:7" x14ac:dyDescent="0.25">
      <c r="A19" s="11" t="s">
        <v>8</v>
      </c>
      <c r="B19" t="s">
        <v>18</v>
      </c>
      <c r="C19" s="5">
        <v>55000</v>
      </c>
      <c r="D19" s="11" t="s">
        <v>27</v>
      </c>
      <c r="E19" s="6" t="e">
        <f>VLOOKUP(B19,verrijkingstabel!A:C,3,0)</f>
        <v>#N/A</v>
      </c>
      <c r="F19" s="6" t="str">
        <f t="shared" si="0"/>
        <v>omzet</v>
      </c>
    </row>
    <row r="20" spans="1:7" x14ac:dyDescent="0.25">
      <c r="A20" s="12" t="s">
        <v>22</v>
      </c>
      <c r="B20" t="s">
        <v>5</v>
      </c>
      <c r="C20" s="5">
        <v>-2000</v>
      </c>
      <c r="D20" s="11" t="s">
        <v>27</v>
      </c>
      <c r="E20" s="6" t="str">
        <f>VLOOKUP(B20,verrijkingstabel!A:C,3,0)</f>
        <v>Automobiel</v>
      </c>
      <c r="F20" s="6" t="str">
        <f t="shared" si="0"/>
        <v>inkoop</v>
      </c>
    </row>
    <row r="21" spans="1:7" x14ac:dyDescent="0.25">
      <c r="A21" s="12" t="s">
        <v>22</v>
      </c>
      <c r="B21" t="s">
        <v>9</v>
      </c>
      <c r="C21" s="5">
        <v>-5000</v>
      </c>
      <c r="D21" s="11" t="s">
        <v>27</v>
      </c>
      <c r="E21" s="6" t="str">
        <f>VLOOKUP(B21,verrijkingstabel!A:C,3,0)</f>
        <v>Automobiel</v>
      </c>
      <c r="F21" s="6" t="str">
        <f t="shared" si="0"/>
        <v>inkoop</v>
      </c>
    </row>
    <row r="22" spans="1:7" x14ac:dyDescent="0.25">
      <c r="A22" s="12" t="s">
        <v>22</v>
      </c>
      <c r="B22" t="s">
        <v>11</v>
      </c>
      <c r="C22" s="5">
        <v>-15000</v>
      </c>
      <c r="D22" s="11" t="s">
        <v>27</v>
      </c>
      <c r="E22" s="6" t="str">
        <f>VLOOKUP(B22,verrijkingstabel!A:C,3,0)</f>
        <v>Automobiel</v>
      </c>
      <c r="F22" s="6" t="str">
        <f t="shared" si="0"/>
        <v>inkoop</v>
      </c>
    </row>
    <row r="23" spans="1:7" x14ac:dyDescent="0.25">
      <c r="A23" s="12" t="s">
        <v>22</v>
      </c>
      <c r="B23" t="s">
        <v>13</v>
      </c>
      <c r="C23" s="5">
        <v>-6000</v>
      </c>
      <c r="D23" s="11" t="s">
        <v>27</v>
      </c>
      <c r="E23" s="6" t="str">
        <f>VLOOKUP(B23,verrijkingstabel!A:C,3,0)</f>
        <v>Automobiel</v>
      </c>
      <c r="F23" s="6" t="str">
        <f t="shared" si="0"/>
        <v>inkoop</v>
      </c>
    </row>
    <row r="24" spans="1:7" x14ac:dyDescent="0.25">
      <c r="A24" s="12" t="s">
        <v>22</v>
      </c>
      <c r="B24" t="s">
        <v>15</v>
      </c>
      <c r="C24" s="5">
        <v>-25000</v>
      </c>
      <c r="D24" s="11" t="s">
        <v>27</v>
      </c>
      <c r="E24" s="6" t="str">
        <f>VLOOKUP(B24,verrijkingstabel!A:C,3,0)</f>
        <v>Motor</v>
      </c>
      <c r="F24" s="6" t="str">
        <f t="shared" si="0"/>
        <v>inkoop</v>
      </c>
    </row>
    <row r="25" spans="1:7" x14ac:dyDescent="0.25">
      <c r="A25" s="12" t="s">
        <v>22</v>
      </c>
      <c r="B25" t="s">
        <v>18</v>
      </c>
      <c r="C25" s="5">
        <v>-40000</v>
      </c>
      <c r="D25" s="11" t="s">
        <v>27</v>
      </c>
      <c r="E25" s="6" t="e">
        <f>VLOOKUP(B25,verrijkingstabel!A:C,3,0)</f>
        <v>#N/A</v>
      </c>
      <c r="F25" s="6" t="str">
        <f t="shared" si="0"/>
        <v>inkoop</v>
      </c>
    </row>
    <row r="26" spans="1:7" x14ac:dyDescent="0.25">
      <c r="A26" s="11" t="s">
        <v>8</v>
      </c>
      <c r="B26" t="s">
        <v>5</v>
      </c>
      <c r="C26" s="5">
        <v>5625</v>
      </c>
      <c r="D26" s="11" t="s">
        <v>28</v>
      </c>
      <c r="E26" s="6" t="str">
        <f>VLOOKUP(B26,verrijkingstabel!A:C,3,0)</f>
        <v>Automobiel</v>
      </c>
      <c r="F26" s="6" t="str">
        <f t="shared" ref="F26:F37" si="1">IF(LEFT(A26,1)="4","omzet","inkoop")</f>
        <v>omzet</v>
      </c>
      <c r="G26" s="15"/>
    </row>
    <row r="27" spans="1:7" x14ac:dyDescent="0.25">
      <c r="A27" s="11" t="s">
        <v>8</v>
      </c>
      <c r="B27" t="s">
        <v>9</v>
      </c>
      <c r="C27" s="5">
        <v>25000</v>
      </c>
      <c r="D27" s="11" t="s">
        <v>28</v>
      </c>
      <c r="E27" s="6" t="str">
        <f>VLOOKUP(B27,verrijkingstabel!A:C,3,0)</f>
        <v>Automobiel</v>
      </c>
      <c r="F27" s="6" t="str">
        <f t="shared" si="1"/>
        <v>omzet</v>
      </c>
      <c r="G27" s="15"/>
    </row>
    <row r="28" spans="1:7" x14ac:dyDescent="0.25">
      <c r="A28" s="11" t="s">
        <v>8</v>
      </c>
      <c r="B28" t="s">
        <v>11</v>
      </c>
      <c r="C28" s="5">
        <v>15000</v>
      </c>
      <c r="D28" s="11" t="s">
        <v>28</v>
      </c>
      <c r="E28" s="6" t="str">
        <f>VLOOKUP(B28,verrijkingstabel!A:C,3,0)</f>
        <v>Automobiel</v>
      </c>
      <c r="F28" s="6" t="str">
        <f t="shared" si="1"/>
        <v>omzet</v>
      </c>
      <c r="G28" s="15"/>
    </row>
    <row r="29" spans="1:7" x14ac:dyDescent="0.25">
      <c r="A29" s="11" t="s">
        <v>8</v>
      </c>
      <c r="B29" t="s">
        <v>13</v>
      </c>
      <c r="C29" s="5">
        <v>100000</v>
      </c>
      <c r="D29" s="11" t="s">
        <v>28</v>
      </c>
      <c r="E29" s="6" t="str">
        <f>VLOOKUP(B29,verrijkingstabel!A:C,3,0)</f>
        <v>Automobiel</v>
      </c>
      <c r="F29" s="6" t="str">
        <f t="shared" si="1"/>
        <v>omzet</v>
      </c>
      <c r="G29" s="15"/>
    </row>
    <row r="30" spans="1:7" x14ac:dyDescent="0.25">
      <c r="A30" s="11" t="s">
        <v>8</v>
      </c>
      <c r="B30" t="s">
        <v>15</v>
      </c>
      <c r="C30" s="5">
        <v>62500</v>
      </c>
      <c r="D30" s="11" t="s">
        <v>28</v>
      </c>
      <c r="E30" s="6" t="str">
        <f>VLOOKUP(B30,verrijkingstabel!A:C,3,0)</f>
        <v>Motor</v>
      </c>
      <c r="F30" s="6" t="str">
        <f t="shared" si="1"/>
        <v>omzet</v>
      </c>
      <c r="G30" s="15"/>
    </row>
    <row r="31" spans="1:7" x14ac:dyDescent="0.25">
      <c r="A31" s="11" t="s">
        <v>8</v>
      </c>
      <c r="B31" t="s">
        <v>18</v>
      </c>
      <c r="C31" s="5">
        <v>68750</v>
      </c>
      <c r="D31" s="11" t="s">
        <v>28</v>
      </c>
      <c r="E31" s="6" t="e">
        <f>VLOOKUP(B31,verrijkingstabel!A:C,3,0)</f>
        <v>#N/A</v>
      </c>
      <c r="F31" s="6" t="str">
        <f t="shared" si="1"/>
        <v>omzet</v>
      </c>
      <c r="G31" s="15"/>
    </row>
    <row r="32" spans="1:7" x14ac:dyDescent="0.25">
      <c r="A32" s="12" t="s">
        <v>22</v>
      </c>
      <c r="B32" t="s">
        <v>5</v>
      </c>
      <c r="C32" s="5">
        <v>2500</v>
      </c>
      <c r="D32" s="11" t="s">
        <v>28</v>
      </c>
      <c r="E32" s="6" t="str">
        <f>VLOOKUP(B32,verrijkingstabel!A:C,3,0)</f>
        <v>Automobiel</v>
      </c>
      <c r="F32" s="6" t="str">
        <f t="shared" si="1"/>
        <v>inkoop</v>
      </c>
      <c r="G32" s="15"/>
    </row>
    <row r="33" spans="1:7" x14ac:dyDescent="0.25">
      <c r="A33" s="12" t="s">
        <v>22</v>
      </c>
      <c r="B33" t="s">
        <v>9</v>
      </c>
      <c r="C33" s="5">
        <v>-6250</v>
      </c>
      <c r="D33" s="11" t="s">
        <v>28</v>
      </c>
      <c r="E33" s="6" t="str">
        <f>VLOOKUP(B33,verrijkingstabel!A:C,3,0)</f>
        <v>Automobiel</v>
      </c>
      <c r="F33" s="6" t="str">
        <f t="shared" si="1"/>
        <v>inkoop</v>
      </c>
      <c r="G33" s="15"/>
    </row>
    <row r="34" spans="1:7" x14ac:dyDescent="0.25">
      <c r="A34" s="12" t="s">
        <v>22</v>
      </c>
      <c r="B34" t="s">
        <v>11</v>
      </c>
      <c r="C34" s="5">
        <v>-18750</v>
      </c>
      <c r="D34" s="11" t="s">
        <v>28</v>
      </c>
      <c r="E34" s="6" t="str">
        <f>VLOOKUP(B34,verrijkingstabel!A:C,3,0)</f>
        <v>Automobiel</v>
      </c>
      <c r="F34" s="6" t="str">
        <f t="shared" si="1"/>
        <v>inkoop</v>
      </c>
      <c r="G34" s="15"/>
    </row>
    <row r="35" spans="1:7" x14ac:dyDescent="0.25">
      <c r="A35" s="12" t="s">
        <v>22</v>
      </c>
      <c r="B35" t="s">
        <v>13</v>
      </c>
      <c r="C35" s="5">
        <v>-7500</v>
      </c>
      <c r="D35" s="11" t="s">
        <v>28</v>
      </c>
      <c r="E35" s="6" t="str">
        <f>VLOOKUP(B35,verrijkingstabel!A:C,3,0)</f>
        <v>Automobiel</v>
      </c>
      <c r="F35" s="6" t="str">
        <f t="shared" si="1"/>
        <v>inkoop</v>
      </c>
      <c r="G35" s="15"/>
    </row>
    <row r="36" spans="1:7" x14ac:dyDescent="0.25">
      <c r="A36" s="12" t="s">
        <v>22</v>
      </c>
      <c r="B36" t="s">
        <v>15</v>
      </c>
      <c r="C36" s="5">
        <v>-31250</v>
      </c>
      <c r="D36" s="11" t="s">
        <v>28</v>
      </c>
      <c r="E36" s="6" t="str">
        <f>VLOOKUP(B36,verrijkingstabel!A:C,3,0)</f>
        <v>Motor</v>
      </c>
      <c r="F36" s="6" t="str">
        <f t="shared" si="1"/>
        <v>inkoop</v>
      </c>
      <c r="G36" s="15"/>
    </row>
    <row r="37" spans="1:7" x14ac:dyDescent="0.25">
      <c r="A37" s="12" t="s">
        <v>22</v>
      </c>
      <c r="B37" t="s">
        <v>18</v>
      </c>
      <c r="C37" s="5">
        <v>-50000</v>
      </c>
      <c r="D37" s="11" t="s">
        <v>28</v>
      </c>
      <c r="E37" s="6" t="e">
        <f>VLOOKUP(B37,verrijkingstabel!A:C,3,0)</f>
        <v>#N/A</v>
      </c>
      <c r="F37" s="6" t="str">
        <f t="shared" si="1"/>
        <v>inkoop</v>
      </c>
      <c r="G37" s="15"/>
    </row>
  </sheetData>
  <autoFilter ref="A1:G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2"/>
  <sheetViews>
    <sheetView tabSelected="1" workbookViewId="0">
      <selection activeCell="C17" sqref="C17"/>
    </sheetView>
  </sheetViews>
  <sheetFormatPr defaultRowHeight="15" x14ac:dyDescent="0.25"/>
  <cols>
    <col min="1" max="16384" width="9.140625" style="9"/>
  </cols>
  <sheetData>
    <row r="6" spans="2:9" x14ac:dyDescent="0.25">
      <c r="C6" s="10" t="s">
        <v>36</v>
      </c>
    </row>
    <row r="7" spans="2:9" x14ac:dyDescent="0.25">
      <c r="B7" s="9">
        <v>1</v>
      </c>
      <c r="C7" s="9" t="s">
        <v>35</v>
      </c>
      <c r="G7" s="16">
        <f>COUNTIF(I:I,"fout")</f>
        <v>3</v>
      </c>
      <c r="H7" s="18" t="str">
        <f>IF(G7=0,"ok","fout")</f>
        <v>fout</v>
      </c>
    </row>
    <row r="10" spans="2:9" x14ac:dyDescent="0.25">
      <c r="C10" s="10" t="s">
        <v>37</v>
      </c>
    </row>
    <row r="11" spans="2:9" x14ac:dyDescent="0.25">
      <c r="B11" s="9">
        <v>2</v>
      </c>
      <c r="C11" s="9" t="s">
        <v>38</v>
      </c>
      <c r="H11" s="8">
        <f>COUNTIF(Brondata!E:E,"#N/B")</f>
        <v>6</v>
      </c>
      <c r="I11" s="18" t="str">
        <f>IF(H11=0,"ok","fout")</f>
        <v>fout</v>
      </c>
    </row>
    <row r="12" spans="2:9" x14ac:dyDescent="0.25">
      <c r="C12" s="9" t="s">
        <v>46</v>
      </c>
      <c r="H12" s="8">
        <f>COUNTIF(Brondata!F:F,"#N/B")</f>
        <v>0</v>
      </c>
      <c r="I12" s="18" t="str">
        <f>IF(H12=0,"ok","fout")</f>
        <v>ok</v>
      </c>
    </row>
    <row r="14" spans="2:9" x14ac:dyDescent="0.25">
      <c r="C14" s="10" t="s">
        <v>39</v>
      </c>
    </row>
    <row r="15" spans="2:9" x14ac:dyDescent="0.25">
      <c r="B15" s="9">
        <v>3</v>
      </c>
      <c r="C15" s="9" t="s">
        <v>40</v>
      </c>
      <c r="H15" s="8">
        <f>COUNTIFS(Brondata!A:A,"40000",Brondata!C:C,"&lt;0")</f>
        <v>0</v>
      </c>
      <c r="I15" s="18" t="str">
        <f>IF(H15=0,"ok","fout")</f>
        <v>ok</v>
      </c>
    </row>
    <row r="16" spans="2:9" x14ac:dyDescent="0.25">
      <c r="B16" s="9">
        <v>4</v>
      </c>
      <c r="C16" s="9" t="s">
        <v>51</v>
      </c>
      <c r="H16" s="8">
        <f>COUNTIFS(Brondata!A:A,"50000",Brondata!C:C,"&gt;0")</f>
        <v>1</v>
      </c>
      <c r="I16" s="18" t="str">
        <f>IF(H16=0,"ok","fout")</f>
        <v>fout</v>
      </c>
    </row>
    <row r="19" spans="2:9" x14ac:dyDescent="0.25">
      <c r="C19" s="10" t="s">
        <v>41</v>
      </c>
    </row>
    <row r="20" spans="2:9" x14ac:dyDescent="0.25">
      <c r="B20" s="9">
        <v>5</v>
      </c>
      <c r="C20" s="9" t="s">
        <v>42</v>
      </c>
      <c r="H20" s="17">
        <f>SUM(Brondata!C:C)</f>
        <v>390425</v>
      </c>
    </row>
    <row r="21" spans="2:9" x14ac:dyDescent="0.25">
      <c r="B21" s="9">
        <v>6</v>
      </c>
      <c r="C21" s="9" t="s">
        <v>43</v>
      </c>
      <c r="H21" s="17">
        <f>+Rapport1!L18</f>
        <v>339875</v>
      </c>
    </row>
    <row r="22" spans="2:9" x14ac:dyDescent="0.25">
      <c r="C22" s="9" t="s">
        <v>44</v>
      </c>
      <c r="H22" s="17">
        <f>+H20-H21</f>
        <v>50550</v>
      </c>
      <c r="I22" s="18" t="str">
        <f>IF(H22=0,"ok","fout")</f>
        <v>fout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4" sqref="E4:F4"/>
    </sheetView>
  </sheetViews>
  <sheetFormatPr defaultRowHeight="15" x14ac:dyDescent="0.25"/>
  <cols>
    <col min="1" max="1" width="9.28515625" style="1" bestFit="1" customWidth="1"/>
    <col min="2" max="2" width="27.85546875" style="1" bestFit="1" customWidth="1"/>
    <col min="3" max="3" width="15.42578125" style="1" bestFit="1" customWidth="1"/>
    <col min="4" max="4" width="3.85546875" customWidth="1"/>
    <col min="5" max="5" width="19" style="4" bestFit="1" customWidth="1"/>
    <col min="6" max="6" width="22.5703125" style="3" bestFit="1" customWidth="1"/>
    <col min="257" max="257" width="9.28515625" bestFit="1" customWidth="1"/>
    <col min="258" max="258" width="26" bestFit="1" customWidth="1"/>
    <col min="259" max="259" width="15.42578125" bestFit="1" customWidth="1"/>
    <col min="260" max="260" width="3.85546875" customWidth="1"/>
    <col min="261" max="261" width="17.42578125" bestFit="1" customWidth="1"/>
    <col min="262" max="262" width="20.5703125" bestFit="1" customWidth="1"/>
    <col min="513" max="513" width="9.28515625" bestFit="1" customWidth="1"/>
    <col min="514" max="514" width="26" bestFit="1" customWidth="1"/>
    <col min="515" max="515" width="15.42578125" bestFit="1" customWidth="1"/>
    <col min="516" max="516" width="3.85546875" customWidth="1"/>
    <col min="517" max="517" width="17.42578125" bestFit="1" customWidth="1"/>
    <col min="518" max="518" width="20.5703125" bestFit="1" customWidth="1"/>
    <col min="769" max="769" width="9.28515625" bestFit="1" customWidth="1"/>
    <col min="770" max="770" width="26" bestFit="1" customWidth="1"/>
    <col min="771" max="771" width="15.42578125" bestFit="1" customWidth="1"/>
    <col min="772" max="772" width="3.85546875" customWidth="1"/>
    <col min="773" max="773" width="17.42578125" bestFit="1" customWidth="1"/>
    <col min="774" max="774" width="20.5703125" bestFit="1" customWidth="1"/>
    <col min="1025" max="1025" width="9.28515625" bestFit="1" customWidth="1"/>
    <col min="1026" max="1026" width="26" bestFit="1" customWidth="1"/>
    <col min="1027" max="1027" width="15.42578125" bestFit="1" customWidth="1"/>
    <col min="1028" max="1028" width="3.85546875" customWidth="1"/>
    <col min="1029" max="1029" width="17.42578125" bestFit="1" customWidth="1"/>
    <col min="1030" max="1030" width="20.5703125" bestFit="1" customWidth="1"/>
    <col min="1281" max="1281" width="9.28515625" bestFit="1" customWidth="1"/>
    <col min="1282" max="1282" width="26" bestFit="1" customWidth="1"/>
    <col min="1283" max="1283" width="15.42578125" bestFit="1" customWidth="1"/>
    <col min="1284" max="1284" width="3.85546875" customWidth="1"/>
    <col min="1285" max="1285" width="17.42578125" bestFit="1" customWidth="1"/>
    <col min="1286" max="1286" width="20.5703125" bestFit="1" customWidth="1"/>
    <col min="1537" max="1537" width="9.28515625" bestFit="1" customWidth="1"/>
    <col min="1538" max="1538" width="26" bestFit="1" customWidth="1"/>
    <col min="1539" max="1539" width="15.42578125" bestFit="1" customWidth="1"/>
    <col min="1540" max="1540" width="3.85546875" customWidth="1"/>
    <col min="1541" max="1541" width="17.42578125" bestFit="1" customWidth="1"/>
    <col min="1542" max="1542" width="20.5703125" bestFit="1" customWidth="1"/>
    <col min="1793" max="1793" width="9.28515625" bestFit="1" customWidth="1"/>
    <col min="1794" max="1794" width="26" bestFit="1" customWidth="1"/>
    <col min="1795" max="1795" width="15.42578125" bestFit="1" customWidth="1"/>
    <col min="1796" max="1796" width="3.85546875" customWidth="1"/>
    <col min="1797" max="1797" width="17.42578125" bestFit="1" customWidth="1"/>
    <col min="1798" max="1798" width="20.5703125" bestFit="1" customWidth="1"/>
    <col min="2049" max="2049" width="9.28515625" bestFit="1" customWidth="1"/>
    <col min="2050" max="2050" width="26" bestFit="1" customWidth="1"/>
    <col min="2051" max="2051" width="15.42578125" bestFit="1" customWidth="1"/>
    <col min="2052" max="2052" width="3.85546875" customWidth="1"/>
    <col min="2053" max="2053" width="17.42578125" bestFit="1" customWidth="1"/>
    <col min="2054" max="2054" width="20.5703125" bestFit="1" customWidth="1"/>
    <col min="2305" max="2305" width="9.28515625" bestFit="1" customWidth="1"/>
    <col min="2306" max="2306" width="26" bestFit="1" customWidth="1"/>
    <col min="2307" max="2307" width="15.42578125" bestFit="1" customWidth="1"/>
    <col min="2308" max="2308" width="3.85546875" customWidth="1"/>
    <col min="2309" max="2309" width="17.42578125" bestFit="1" customWidth="1"/>
    <col min="2310" max="2310" width="20.5703125" bestFit="1" customWidth="1"/>
    <col min="2561" max="2561" width="9.28515625" bestFit="1" customWidth="1"/>
    <col min="2562" max="2562" width="26" bestFit="1" customWidth="1"/>
    <col min="2563" max="2563" width="15.42578125" bestFit="1" customWidth="1"/>
    <col min="2564" max="2564" width="3.85546875" customWidth="1"/>
    <col min="2565" max="2565" width="17.42578125" bestFit="1" customWidth="1"/>
    <col min="2566" max="2566" width="20.5703125" bestFit="1" customWidth="1"/>
    <col min="2817" max="2817" width="9.28515625" bestFit="1" customWidth="1"/>
    <col min="2818" max="2818" width="26" bestFit="1" customWidth="1"/>
    <col min="2819" max="2819" width="15.42578125" bestFit="1" customWidth="1"/>
    <col min="2820" max="2820" width="3.85546875" customWidth="1"/>
    <col min="2821" max="2821" width="17.42578125" bestFit="1" customWidth="1"/>
    <col min="2822" max="2822" width="20.5703125" bestFit="1" customWidth="1"/>
    <col min="3073" max="3073" width="9.28515625" bestFit="1" customWidth="1"/>
    <col min="3074" max="3074" width="26" bestFit="1" customWidth="1"/>
    <col min="3075" max="3075" width="15.42578125" bestFit="1" customWidth="1"/>
    <col min="3076" max="3076" width="3.85546875" customWidth="1"/>
    <col min="3077" max="3077" width="17.42578125" bestFit="1" customWidth="1"/>
    <col min="3078" max="3078" width="20.5703125" bestFit="1" customWidth="1"/>
    <col min="3329" max="3329" width="9.28515625" bestFit="1" customWidth="1"/>
    <col min="3330" max="3330" width="26" bestFit="1" customWidth="1"/>
    <col min="3331" max="3331" width="15.42578125" bestFit="1" customWidth="1"/>
    <col min="3332" max="3332" width="3.85546875" customWidth="1"/>
    <col min="3333" max="3333" width="17.42578125" bestFit="1" customWidth="1"/>
    <col min="3334" max="3334" width="20.5703125" bestFit="1" customWidth="1"/>
    <col min="3585" max="3585" width="9.28515625" bestFit="1" customWidth="1"/>
    <col min="3586" max="3586" width="26" bestFit="1" customWidth="1"/>
    <col min="3587" max="3587" width="15.42578125" bestFit="1" customWidth="1"/>
    <col min="3588" max="3588" width="3.85546875" customWidth="1"/>
    <col min="3589" max="3589" width="17.42578125" bestFit="1" customWidth="1"/>
    <col min="3590" max="3590" width="20.5703125" bestFit="1" customWidth="1"/>
    <col min="3841" max="3841" width="9.28515625" bestFit="1" customWidth="1"/>
    <col min="3842" max="3842" width="26" bestFit="1" customWidth="1"/>
    <col min="3843" max="3843" width="15.42578125" bestFit="1" customWidth="1"/>
    <col min="3844" max="3844" width="3.85546875" customWidth="1"/>
    <col min="3845" max="3845" width="17.42578125" bestFit="1" customWidth="1"/>
    <col min="3846" max="3846" width="20.5703125" bestFit="1" customWidth="1"/>
    <col min="4097" max="4097" width="9.28515625" bestFit="1" customWidth="1"/>
    <col min="4098" max="4098" width="26" bestFit="1" customWidth="1"/>
    <col min="4099" max="4099" width="15.42578125" bestFit="1" customWidth="1"/>
    <col min="4100" max="4100" width="3.85546875" customWidth="1"/>
    <col min="4101" max="4101" width="17.42578125" bestFit="1" customWidth="1"/>
    <col min="4102" max="4102" width="20.5703125" bestFit="1" customWidth="1"/>
    <col min="4353" max="4353" width="9.28515625" bestFit="1" customWidth="1"/>
    <col min="4354" max="4354" width="26" bestFit="1" customWidth="1"/>
    <col min="4355" max="4355" width="15.42578125" bestFit="1" customWidth="1"/>
    <col min="4356" max="4356" width="3.85546875" customWidth="1"/>
    <col min="4357" max="4357" width="17.42578125" bestFit="1" customWidth="1"/>
    <col min="4358" max="4358" width="20.5703125" bestFit="1" customWidth="1"/>
    <col min="4609" max="4609" width="9.28515625" bestFit="1" customWidth="1"/>
    <col min="4610" max="4610" width="26" bestFit="1" customWidth="1"/>
    <col min="4611" max="4611" width="15.42578125" bestFit="1" customWidth="1"/>
    <col min="4612" max="4612" width="3.85546875" customWidth="1"/>
    <col min="4613" max="4613" width="17.42578125" bestFit="1" customWidth="1"/>
    <col min="4614" max="4614" width="20.5703125" bestFit="1" customWidth="1"/>
    <col min="4865" max="4865" width="9.28515625" bestFit="1" customWidth="1"/>
    <col min="4866" max="4866" width="26" bestFit="1" customWidth="1"/>
    <col min="4867" max="4867" width="15.42578125" bestFit="1" customWidth="1"/>
    <col min="4868" max="4868" width="3.85546875" customWidth="1"/>
    <col min="4869" max="4869" width="17.42578125" bestFit="1" customWidth="1"/>
    <col min="4870" max="4870" width="20.5703125" bestFit="1" customWidth="1"/>
    <col min="5121" max="5121" width="9.28515625" bestFit="1" customWidth="1"/>
    <col min="5122" max="5122" width="26" bestFit="1" customWidth="1"/>
    <col min="5123" max="5123" width="15.42578125" bestFit="1" customWidth="1"/>
    <col min="5124" max="5124" width="3.85546875" customWidth="1"/>
    <col min="5125" max="5125" width="17.42578125" bestFit="1" customWidth="1"/>
    <col min="5126" max="5126" width="20.5703125" bestFit="1" customWidth="1"/>
    <col min="5377" max="5377" width="9.28515625" bestFit="1" customWidth="1"/>
    <col min="5378" max="5378" width="26" bestFit="1" customWidth="1"/>
    <col min="5379" max="5379" width="15.42578125" bestFit="1" customWidth="1"/>
    <col min="5380" max="5380" width="3.85546875" customWidth="1"/>
    <col min="5381" max="5381" width="17.42578125" bestFit="1" customWidth="1"/>
    <col min="5382" max="5382" width="20.5703125" bestFit="1" customWidth="1"/>
    <col min="5633" max="5633" width="9.28515625" bestFit="1" customWidth="1"/>
    <col min="5634" max="5634" width="26" bestFit="1" customWidth="1"/>
    <col min="5635" max="5635" width="15.42578125" bestFit="1" customWidth="1"/>
    <col min="5636" max="5636" width="3.85546875" customWidth="1"/>
    <col min="5637" max="5637" width="17.42578125" bestFit="1" customWidth="1"/>
    <col min="5638" max="5638" width="20.5703125" bestFit="1" customWidth="1"/>
    <col min="5889" max="5889" width="9.28515625" bestFit="1" customWidth="1"/>
    <col min="5890" max="5890" width="26" bestFit="1" customWidth="1"/>
    <col min="5891" max="5891" width="15.42578125" bestFit="1" customWidth="1"/>
    <col min="5892" max="5892" width="3.85546875" customWidth="1"/>
    <col min="5893" max="5893" width="17.42578125" bestFit="1" customWidth="1"/>
    <col min="5894" max="5894" width="20.5703125" bestFit="1" customWidth="1"/>
    <col min="6145" max="6145" width="9.28515625" bestFit="1" customWidth="1"/>
    <col min="6146" max="6146" width="26" bestFit="1" customWidth="1"/>
    <col min="6147" max="6147" width="15.42578125" bestFit="1" customWidth="1"/>
    <col min="6148" max="6148" width="3.85546875" customWidth="1"/>
    <col min="6149" max="6149" width="17.42578125" bestFit="1" customWidth="1"/>
    <col min="6150" max="6150" width="20.5703125" bestFit="1" customWidth="1"/>
    <col min="6401" max="6401" width="9.28515625" bestFit="1" customWidth="1"/>
    <col min="6402" max="6402" width="26" bestFit="1" customWidth="1"/>
    <col min="6403" max="6403" width="15.42578125" bestFit="1" customWidth="1"/>
    <col min="6404" max="6404" width="3.85546875" customWidth="1"/>
    <col min="6405" max="6405" width="17.42578125" bestFit="1" customWidth="1"/>
    <col min="6406" max="6406" width="20.5703125" bestFit="1" customWidth="1"/>
    <col min="6657" max="6657" width="9.28515625" bestFit="1" customWidth="1"/>
    <col min="6658" max="6658" width="26" bestFit="1" customWidth="1"/>
    <col min="6659" max="6659" width="15.42578125" bestFit="1" customWidth="1"/>
    <col min="6660" max="6660" width="3.85546875" customWidth="1"/>
    <col min="6661" max="6661" width="17.42578125" bestFit="1" customWidth="1"/>
    <col min="6662" max="6662" width="20.5703125" bestFit="1" customWidth="1"/>
    <col min="6913" max="6913" width="9.28515625" bestFit="1" customWidth="1"/>
    <col min="6914" max="6914" width="26" bestFit="1" customWidth="1"/>
    <col min="6915" max="6915" width="15.42578125" bestFit="1" customWidth="1"/>
    <col min="6916" max="6916" width="3.85546875" customWidth="1"/>
    <col min="6917" max="6917" width="17.42578125" bestFit="1" customWidth="1"/>
    <col min="6918" max="6918" width="20.5703125" bestFit="1" customWidth="1"/>
    <col min="7169" max="7169" width="9.28515625" bestFit="1" customWidth="1"/>
    <col min="7170" max="7170" width="26" bestFit="1" customWidth="1"/>
    <col min="7171" max="7171" width="15.42578125" bestFit="1" customWidth="1"/>
    <col min="7172" max="7172" width="3.85546875" customWidth="1"/>
    <col min="7173" max="7173" width="17.42578125" bestFit="1" customWidth="1"/>
    <col min="7174" max="7174" width="20.5703125" bestFit="1" customWidth="1"/>
    <col min="7425" max="7425" width="9.28515625" bestFit="1" customWidth="1"/>
    <col min="7426" max="7426" width="26" bestFit="1" customWidth="1"/>
    <col min="7427" max="7427" width="15.42578125" bestFit="1" customWidth="1"/>
    <col min="7428" max="7428" width="3.85546875" customWidth="1"/>
    <col min="7429" max="7429" width="17.42578125" bestFit="1" customWidth="1"/>
    <col min="7430" max="7430" width="20.5703125" bestFit="1" customWidth="1"/>
    <col min="7681" max="7681" width="9.28515625" bestFit="1" customWidth="1"/>
    <col min="7682" max="7682" width="26" bestFit="1" customWidth="1"/>
    <col min="7683" max="7683" width="15.42578125" bestFit="1" customWidth="1"/>
    <col min="7684" max="7684" width="3.85546875" customWidth="1"/>
    <col min="7685" max="7685" width="17.42578125" bestFit="1" customWidth="1"/>
    <col min="7686" max="7686" width="20.5703125" bestFit="1" customWidth="1"/>
    <col min="7937" max="7937" width="9.28515625" bestFit="1" customWidth="1"/>
    <col min="7938" max="7938" width="26" bestFit="1" customWidth="1"/>
    <col min="7939" max="7939" width="15.42578125" bestFit="1" customWidth="1"/>
    <col min="7940" max="7940" width="3.85546875" customWidth="1"/>
    <col min="7941" max="7941" width="17.42578125" bestFit="1" customWidth="1"/>
    <col min="7942" max="7942" width="20.5703125" bestFit="1" customWidth="1"/>
    <col min="8193" max="8193" width="9.28515625" bestFit="1" customWidth="1"/>
    <col min="8194" max="8194" width="26" bestFit="1" customWidth="1"/>
    <col min="8195" max="8195" width="15.42578125" bestFit="1" customWidth="1"/>
    <col min="8196" max="8196" width="3.85546875" customWidth="1"/>
    <col min="8197" max="8197" width="17.42578125" bestFit="1" customWidth="1"/>
    <col min="8198" max="8198" width="20.5703125" bestFit="1" customWidth="1"/>
    <col min="8449" max="8449" width="9.28515625" bestFit="1" customWidth="1"/>
    <col min="8450" max="8450" width="26" bestFit="1" customWidth="1"/>
    <col min="8451" max="8451" width="15.42578125" bestFit="1" customWidth="1"/>
    <col min="8452" max="8452" width="3.85546875" customWidth="1"/>
    <col min="8453" max="8453" width="17.42578125" bestFit="1" customWidth="1"/>
    <col min="8454" max="8454" width="20.5703125" bestFit="1" customWidth="1"/>
    <col min="8705" max="8705" width="9.28515625" bestFit="1" customWidth="1"/>
    <col min="8706" max="8706" width="26" bestFit="1" customWidth="1"/>
    <col min="8707" max="8707" width="15.42578125" bestFit="1" customWidth="1"/>
    <col min="8708" max="8708" width="3.85546875" customWidth="1"/>
    <col min="8709" max="8709" width="17.42578125" bestFit="1" customWidth="1"/>
    <col min="8710" max="8710" width="20.5703125" bestFit="1" customWidth="1"/>
    <col min="8961" max="8961" width="9.28515625" bestFit="1" customWidth="1"/>
    <col min="8962" max="8962" width="26" bestFit="1" customWidth="1"/>
    <col min="8963" max="8963" width="15.42578125" bestFit="1" customWidth="1"/>
    <col min="8964" max="8964" width="3.85546875" customWidth="1"/>
    <col min="8965" max="8965" width="17.42578125" bestFit="1" customWidth="1"/>
    <col min="8966" max="8966" width="20.5703125" bestFit="1" customWidth="1"/>
    <col min="9217" max="9217" width="9.28515625" bestFit="1" customWidth="1"/>
    <col min="9218" max="9218" width="26" bestFit="1" customWidth="1"/>
    <col min="9219" max="9219" width="15.42578125" bestFit="1" customWidth="1"/>
    <col min="9220" max="9220" width="3.85546875" customWidth="1"/>
    <col min="9221" max="9221" width="17.42578125" bestFit="1" customWidth="1"/>
    <col min="9222" max="9222" width="20.5703125" bestFit="1" customWidth="1"/>
    <col min="9473" max="9473" width="9.28515625" bestFit="1" customWidth="1"/>
    <col min="9474" max="9474" width="26" bestFit="1" customWidth="1"/>
    <col min="9475" max="9475" width="15.42578125" bestFit="1" customWidth="1"/>
    <col min="9476" max="9476" width="3.85546875" customWidth="1"/>
    <col min="9477" max="9477" width="17.42578125" bestFit="1" customWidth="1"/>
    <col min="9478" max="9478" width="20.5703125" bestFit="1" customWidth="1"/>
    <col min="9729" max="9729" width="9.28515625" bestFit="1" customWidth="1"/>
    <col min="9730" max="9730" width="26" bestFit="1" customWidth="1"/>
    <col min="9731" max="9731" width="15.42578125" bestFit="1" customWidth="1"/>
    <col min="9732" max="9732" width="3.85546875" customWidth="1"/>
    <col min="9733" max="9733" width="17.42578125" bestFit="1" customWidth="1"/>
    <col min="9734" max="9734" width="20.5703125" bestFit="1" customWidth="1"/>
    <col min="9985" max="9985" width="9.28515625" bestFit="1" customWidth="1"/>
    <col min="9986" max="9986" width="26" bestFit="1" customWidth="1"/>
    <col min="9987" max="9987" width="15.42578125" bestFit="1" customWidth="1"/>
    <col min="9988" max="9988" width="3.85546875" customWidth="1"/>
    <col min="9989" max="9989" width="17.42578125" bestFit="1" customWidth="1"/>
    <col min="9990" max="9990" width="20.5703125" bestFit="1" customWidth="1"/>
    <col min="10241" max="10241" width="9.28515625" bestFit="1" customWidth="1"/>
    <col min="10242" max="10242" width="26" bestFit="1" customWidth="1"/>
    <col min="10243" max="10243" width="15.42578125" bestFit="1" customWidth="1"/>
    <col min="10244" max="10244" width="3.85546875" customWidth="1"/>
    <col min="10245" max="10245" width="17.42578125" bestFit="1" customWidth="1"/>
    <col min="10246" max="10246" width="20.5703125" bestFit="1" customWidth="1"/>
    <col min="10497" max="10497" width="9.28515625" bestFit="1" customWidth="1"/>
    <col min="10498" max="10498" width="26" bestFit="1" customWidth="1"/>
    <col min="10499" max="10499" width="15.42578125" bestFit="1" customWidth="1"/>
    <col min="10500" max="10500" width="3.85546875" customWidth="1"/>
    <col min="10501" max="10501" width="17.42578125" bestFit="1" customWidth="1"/>
    <col min="10502" max="10502" width="20.5703125" bestFit="1" customWidth="1"/>
    <col min="10753" max="10753" width="9.28515625" bestFit="1" customWidth="1"/>
    <col min="10754" max="10754" width="26" bestFit="1" customWidth="1"/>
    <col min="10755" max="10755" width="15.42578125" bestFit="1" customWidth="1"/>
    <col min="10756" max="10756" width="3.85546875" customWidth="1"/>
    <col min="10757" max="10757" width="17.42578125" bestFit="1" customWidth="1"/>
    <col min="10758" max="10758" width="20.5703125" bestFit="1" customWidth="1"/>
    <col min="11009" max="11009" width="9.28515625" bestFit="1" customWidth="1"/>
    <col min="11010" max="11010" width="26" bestFit="1" customWidth="1"/>
    <col min="11011" max="11011" width="15.42578125" bestFit="1" customWidth="1"/>
    <col min="11012" max="11012" width="3.85546875" customWidth="1"/>
    <col min="11013" max="11013" width="17.42578125" bestFit="1" customWidth="1"/>
    <col min="11014" max="11014" width="20.5703125" bestFit="1" customWidth="1"/>
    <col min="11265" max="11265" width="9.28515625" bestFit="1" customWidth="1"/>
    <col min="11266" max="11266" width="26" bestFit="1" customWidth="1"/>
    <col min="11267" max="11267" width="15.42578125" bestFit="1" customWidth="1"/>
    <col min="11268" max="11268" width="3.85546875" customWidth="1"/>
    <col min="11269" max="11269" width="17.42578125" bestFit="1" customWidth="1"/>
    <col min="11270" max="11270" width="20.5703125" bestFit="1" customWidth="1"/>
    <col min="11521" max="11521" width="9.28515625" bestFit="1" customWidth="1"/>
    <col min="11522" max="11522" width="26" bestFit="1" customWidth="1"/>
    <col min="11523" max="11523" width="15.42578125" bestFit="1" customWidth="1"/>
    <col min="11524" max="11524" width="3.85546875" customWidth="1"/>
    <col min="11525" max="11525" width="17.42578125" bestFit="1" customWidth="1"/>
    <col min="11526" max="11526" width="20.5703125" bestFit="1" customWidth="1"/>
    <col min="11777" max="11777" width="9.28515625" bestFit="1" customWidth="1"/>
    <col min="11778" max="11778" width="26" bestFit="1" customWidth="1"/>
    <col min="11779" max="11779" width="15.42578125" bestFit="1" customWidth="1"/>
    <col min="11780" max="11780" width="3.85546875" customWidth="1"/>
    <col min="11781" max="11781" width="17.42578125" bestFit="1" customWidth="1"/>
    <col min="11782" max="11782" width="20.5703125" bestFit="1" customWidth="1"/>
    <col min="12033" max="12033" width="9.28515625" bestFit="1" customWidth="1"/>
    <col min="12034" max="12034" width="26" bestFit="1" customWidth="1"/>
    <col min="12035" max="12035" width="15.42578125" bestFit="1" customWidth="1"/>
    <col min="12036" max="12036" width="3.85546875" customWidth="1"/>
    <col min="12037" max="12037" width="17.42578125" bestFit="1" customWidth="1"/>
    <col min="12038" max="12038" width="20.5703125" bestFit="1" customWidth="1"/>
    <col min="12289" max="12289" width="9.28515625" bestFit="1" customWidth="1"/>
    <col min="12290" max="12290" width="26" bestFit="1" customWidth="1"/>
    <col min="12291" max="12291" width="15.42578125" bestFit="1" customWidth="1"/>
    <col min="12292" max="12292" width="3.85546875" customWidth="1"/>
    <col min="12293" max="12293" width="17.42578125" bestFit="1" customWidth="1"/>
    <col min="12294" max="12294" width="20.5703125" bestFit="1" customWidth="1"/>
    <col min="12545" max="12545" width="9.28515625" bestFit="1" customWidth="1"/>
    <col min="12546" max="12546" width="26" bestFit="1" customWidth="1"/>
    <col min="12547" max="12547" width="15.42578125" bestFit="1" customWidth="1"/>
    <col min="12548" max="12548" width="3.85546875" customWidth="1"/>
    <col min="12549" max="12549" width="17.42578125" bestFit="1" customWidth="1"/>
    <col min="12550" max="12550" width="20.5703125" bestFit="1" customWidth="1"/>
    <col min="12801" max="12801" width="9.28515625" bestFit="1" customWidth="1"/>
    <col min="12802" max="12802" width="26" bestFit="1" customWidth="1"/>
    <col min="12803" max="12803" width="15.42578125" bestFit="1" customWidth="1"/>
    <col min="12804" max="12804" width="3.85546875" customWidth="1"/>
    <col min="12805" max="12805" width="17.42578125" bestFit="1" customWidth="1"/>
    <col min="12806" max="12806" width="20.5703125" bestFit="1" customWidth="1"/>
    <col min="13057" max="13057" width="9.28515625" bestFit="1" customWidth="1"/>
    <col min="13058" max="13058" width="26" bestFit="1" customWidth="1"/>
    <col min="13059" max="13059" width="15.42578125" bestFit="1" customWidth="1"/>
    <col min="13060" max="13060" width="3.85546875" customWidth="1"/>
    <col min="13061" max="13061" width="17.42578125" bestFit="1" customWidth="1"/>
    <col min="13062" max="13062" width="20.5703125" bestFit="1" customWidth="1"/>
    <col min="13313" max="13313" width="9.28515625" bestFit="1" customWidth="1"/>
    <col min="13314" max="13314" width="26" bestFit="1" customWidth="1"/>
    <col min="13315" max="13315" width="15.42578125" bestFit="1" customWidth="1"/>
    <col min="13316" max="13316" width="3.85546875" customWidth="1"/>
    <col min="13317" max="13317" width="17.42578125" bestFit="1" customWidth="1"/>
    <col min="13318" max="13318" width="20.5703125" bestFit="1" customWidth="1"/>
    <col min="13569" max="13569" width="9.28515625" bestFit="1" customWidth="1"/>
    <col min="13570" max="13570" width="26" bestFit="1" customWidth="1"/>
    <col min="13571" max="13571" width="15.42578125" bestFit="1" customWidth="1"/>
    <col min="13572" max="13572" width="3.85546875" customWidth="1"/>
    <col min="13573" max="13573" width="17.42578125" bestFit="1" customWidth="1"/>
    <col min="13574" max="13574" width="20.5703125" bestFit="1" customWidth="1"/>
    <col min="13825" max="13825" width="9.28515625" bestFit="1" customWidth="1"/>
    <col min="13826" max="13826" width="26" bestFit="1" customWidth="1"/>
    <col min="13827" max="13827" width="15.42578125" bestFit="1" customWidth="1"/>
    <col min="13828" max="13828" width="3.85546875" customWidth="1"/>
    <col min="13829" max="13829" width="17.42578125" bestFit="1" customWidth="1"/>
    <col min="13830" max="13830" width="20.5703125" bestFit="1" customWidth="1"/>
    <col min="14081" max="14081" width="9.28515625" bestFit="1" customWidth="1"/>
    <col min="14082" max="14082" width="26" bestFit="1" customWidth="1"/>
    <col min="14083" max="14083" width="15.42578125" bestFit="1" customWidth="1"/>
    <col min="14084" max="14084" width="3.85546875" customWidth="1"/>
    <col min="14085" max="14085" width="17.42578125" bestFit="1" customWidth="1"/>
    <col min="14086" max="14086" width="20.5703125" bestFit="1" customWidth="1"/>
    <col min="14337" max="14337" width="9.28515625" bestFit="1" customWidth="1"/>
    <col min="14338" max="14338" width="26" bestFit="1" customWidth="1"/>
    <col min="14339" max="14339" width="15.42578125" bestFit="1" customWidth="1"/>
    <col min="14340" max="14340" width="3.85546875" customWidth="1"/>
    <col min="14341" max="14341" width="17.42578125" bestFit="1" customWidth="1"/>
    <col min="14342" max="14342" width="20.5703125" bestFit="1" customWidth="1"/>
    <col min="14593" max="14593" width="9.28515625" bestFit="1" customWidth="1"/>
    <col min="14594" max="14594" width="26" bestFit="1" customWidth="1"/>
    <col min="14595" max="14595" width="15.42578125" bestFit="1" customWidth="1"/>
    <col min="14596" max="14596" width="3.85546875" customWidth="1"/>
    <col min="14597" max="14597" width="17.42578125" bestFit="1" customWidth="1"/>
    <col min="14598" max="14598" width="20.5703125" bestFit="1" customWidth="1"/>
    <col min="14849" max="14849" width="9.28515625" bestFit="1" customWidth="1"/>
    <col min="14850" max="14850" width="26" bestFit="1" customWidth="1"/>
    <col min="14851" max="14851" width="15.42578125" bestFit="1" customWidth="1"/>
    <col min="14852" max="14852" width="3.85546875" customWidth="1"/>
    <col min="14853" max="14853" width="17.42578125" bestFit="1" customWidth="1"/>
    <col min="14854" max="14854" width="20.5703125" bestFit="1" customWidth="1"/>
    <col min="15105" max="15105" width="9.28515625" bestFit="1" customWidth="1"/>
    <col min="15106" max="15106" width="26" bestFit="1" customWidth="1"/>
    <col min="15107" max="15107" width="15.42578125" bestFit="1" customWidth="1"/>
    <col min="15108" max="15108" width="3.85546875" customWidth="1"/>
    <col min="15109" max="15109" width="17.42578125" bestFit="1" customWidth="1"/>
    <col min="15110" max="15110" width="20.5703125" bestFit="1" customWidth="1"/>
    <col min="15361" max="15361" width="9.28515625" bestFit="1" customWidth="1"/>
    <col min="15362" max="15362" width="26" bestFit="1" customWidth="1"/>
    <col min="15363" max="15363" width="15.42578125" bestFit="1" customWidth="1"/>
    <col min="15364" max="15364" width="3.85546875" customWidth="1"/>
    <col min="15365" max="15365" width="17.42578125" bestFit="1" customWidth="1"/>
    <col min="15366" max="15366" width="20.5703125" bestFit="1" customWidth="1"/>
    <col min="15617" max="15617" width="9.28515625" bestFit="1" customWidth="1"/>
    <col min="15618" max="15618" width="26" bestFit="1" customWidth="1"/>
    <col min="15619" max="15619" width="15.42578125" bestFit="1" customWidth="1"/>
    <col min="15620" max="15620" width="3.85546875" customWidth="1"/>
    <col min="15621" max="15621" width="17.42578125" bestFit="1" customWidth="1"/>
    <col min="15622" max="15622" width="20.5703125" bestFit="1" customWidth="1"/>
    <col min="15873" max="15873" width="9.28515625" bestFit="1" customWidth="1"/>
    <col min="15874" max="15874" width="26" bestFit="1" customWidth="1"/>
    <col min="15875" max="15875" width="15.42578125" bestFit="1" customWidth="1"/>
    <col min="15876" max="15876" width="3.85546875" customWidth="1"/>
    <col min="15877" max="15877" width="17.42578125" bestFit="1" customWidth="1"/>
    <col min="15878" max="15878" width="20.5703125" bestFit="1" customWidth="1"/>
    <col min="16129" max="16129" width="9.28515625" bestFit="1" customWidth="1"/>
    <col min="16130" max="16130" width="26" bestFit="1" customWidth="1"/>
    <col min="16131" max="16131" width="15.42578125" bestFit="1" customWidth="1"/>
    <col min="16132" max="16132" width="3.85546875" customWidth="1"/>
    <col min="16133" max="16133" width="17.42578125" bestFit="1" customWidth="1"/>
    <col min="16134" max="16134" width="20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E1" s="2" t="s">
        <v>3</v>
      </c>
      <c r="F1" s="3" t="s">
        <v>4</v>
      </c>
    </row>
    <row r="2" spans="1:6" x14ac:dyDescent="0.25">
      <c r="A2" s="1" t="s">
        <v>5</v>
      </c>
      <c r="B2" s="1" t="s">
        <v>6</v>
      </c>
      <c r="C2" s="1" t="s">
        <v>7</v>
      </c>
      <c r="E2" s="2" t="s">
        <v>8</v>
      </c>
      <c r="F2" s="3" t="s">
        <v>47</v>
      </c>
    </row>
    <row r="3" spans="1:6" x14ac:dyDescent="0.25">
      <c r="A3" s="1" t="s">
        <v>9</v>
      </c>
      <c r="B3" s="1" t="s">
        <v>10</v>
      </c>
      <c r="C3" s="1" t="s">
        <v>7</v>
      </c>
      <c r="E3" s="2" t="s">
        <v>22</v>
      </c>
      <c r="F3" s="3" t="s">
        <v>23</v>
      </c>
    </row>
    <row r="4" spans="1:6" x14ac:dyDescent="0.25">
      <c r="A4" s="1" t="s">
        <v>11</v>
      </c>
      <c r="B4" s="1" t="s">
        <v>12</v>
      </c>
      <c r="C4" s="1" t="s">
        <v>7</v>
      </c>
      <c r="E4" s="2"/>
    </row>
    <row r="5" spans="1:6" x14ac:dyDescent="0.25">
      <c r="A5" s="1" t="s">
        <v>13</v>
      </c>
      <c r="B5" s="1" t="s">
        <v>14</v>
      </c>
      <c r="C5" s="1" t="s">
        <v>7</v>
      </c>
    </row>
    <row r="6" spans="1:6" x14ac:dyDescent="0.25">
      <c r="A6" s="1" t="s">
        <v>15</v>
      </c>
      <c r="B6" s="1" t="s">
        <v>16</v>
      </c>
      <c r="C6" s="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8"/>
  <sheetViews>
    <sheetView workbookViewId="0">
      <selection activeCell="J20" sqref="J20"/>
    </sheetView>
  </sheetViews>
  <sheetFormatPr defaultRowHeight="15" x14ac:dyDescent="0.25"/>
  <cols>
    <col min="1" max="3" width="9.140625" style="9"/>
    <col min="4" max="4" width="11.5703125" style="9" bestFit="1" customWidth="1"/>
    <col min="5" max="5" width="10.7109375" style="9" bestFit="1" customWidth="1"/>
    <col min="6" max="6" width="11" style="9" bestFit="1" customWidth="1"/>
    <col min="7" max="7" width="2" style="9" customWidth="1"/>
    <col min="8" max="8" width="9.140625" style="9"/>
    <col min="9" max="9" width="2" style="9" customWidth="1"/>
    <col min="10" max="10" width="10.42578125" style="9" customWidth="1"/>
    <col min="11" max="11" width="1.5703125" style="9" customWidth="1"/>
    <col min="12" max="12" width="10" style="9" bestFit="1" customWidth="1"/>
    <col min="13" max="16384" width="9.140625" style="9"/>
  </cols>
  <sheetData>
    <row r="4" spans="4:12" x14ac:dyDescent="0.25">
      <c r="F4" s="9" t="s">
        <v>25</v>
      </c>
      <c r="H4" s="9" t="s">
        <v>27</v>
      </c>
      <c r="J4" s="9" t="s">
        <v>28</v>
      </c>
      <c r="L4" s="9" t="s">
        <v>33</v>
      </c>
    </row>
    <row r="5" spans="4:12" ht="11.25" customHeight="1" x14ac:dyDescent="0.25"/>
    <row r="6" spans="4:12" x14ac:dyDescent="0.25">
      <c r="D6" s="9" t="s">
        <v>7</v>
      </c>
      <c r="E6" s="9" t="s">
        <v>29</v>
      </c>
      <c r="F6" s="13">
        <f>SUMIFS(Brondata!$C:$C,Brondata!$E:$E,$D6,Brondata!$F:$F,$E6,Brondata!$D:$D,F$4)</f>
        <v>767000</v>
      </c>
      <c r="H6" s="13">
        <f>SUMIFS(Brondata!$C:$C,Brondata!$E:$E,$D6,Brondata!$F:$F,$E6,Brondata!$D:$D,H$4)</f>
        <v>116500</v>
      </c>
      <c r="J6" s="13">
        <f>SUMIFS(Brondata!$C:$C,Brondata!$E:$E,$D6,Brondata!$F:$F,$E6,Brondata!$D:$D,J$4)</f>
        <v>145625</v>
      </c>
      <c r="L6" s="14">
        <f>+F6+H6+J6</f>
        <v>1029125</v>
      </c>
    </row>
    <row r="7" spans="4:12" ht="6" customHeight="1" x14ac:dyDescent="0.25"/>
    <row r="8" spans="4:12" x14ac:dyDescent="0.25">
      <c r="D8" s="9" t="s">
        <v>7</v>
      </c>
      <c r="E8" s="9" t="s">
        <v>30</v>
      </c>
      <c r="F8" s="13">
        <f>SUMIFS(Brondata!$C:$C,Brondata!$E:$E,$D8,Brondata!$F:$F,$E8,Brondata!$D:$D,F$4)</f>
        <v>-705000</v>
      </c>
      <c r="H8" s="13">
        <f>SUMIFS(Brondata!$C:$C,Brondata!$E:$E,$D8,Brondata!$F:$F,$E8,Brondata!$D:$D,H$4)</f>
        <v>-28000</v>
      </c>
      <c r="J8" s="13">
        <f>SUMIFS(Brondata!$C:$C,Brondata!$E:$E,$D8,Brondata!$F:$F,$E8,Brondata!$D:$D,J$4)</f>
        <v>-30000</v>
      </c>
      <c r="L8" s="14">
        <f>+F8+H8+J8</f>
        <v>-763000</v>
      </c>
    </row>
    <row r="9" spans="4:12" ht="8.25" customHeight="1" x14ac:dyDescent="0.25"/>
    <row r="10" spans="4:12" x14ac:dyDescent="0.25">
      <c r="D10" s="9" t="s">
        <v>7</v>
      </c>
      <c r="E10" s="9" t="s">
        <v>31</v>
      </c>
      <c r="F10" s="14">
        <f>+F6+F8</f>
        <v>62000</v>
      </c>
      <c r="H10" s="14">
        <f>+H6+H8</f>
        <v>88500</v>
      </c>
      <c r="J10" s="14">
        <f>+J6+J8</f>
        <v>115625</v>
      </c>
      <c r="L10" s="14">
        <f>+F10+H10+J10</f>
        <v>266125</v>
      </c>
    </row>
    <row r="11" spans="4:12" ht="8.25" customHeight="1" x14ac:dyDescent="0.25"/>
    <row r="12" spans="4:12" x14ac:dyDescent="0.25">
      <c r="D12" s="9" t="s">
        <v>17</v>
      </c>
      <c r="E12" s="9" t="s">
        <v>29</v>
      </c>
      <c r="F12" s="13">
        <f>SUMIFS(Brondata!$C:$C,Brondata!$E:$E,$D12,Brondata!$F:$F,$E12,Brondata!$D:$D,F$4)</f>
        <v>42500</v>
      </c>
      <c r="H12" s="13">
        <f>SUMIFS(Brondata!$C:$C,Brondata!$E:$E,$D12,Brondata!$F:$F,$E12,Brondata!$D:$D,H$4)</f>
        <v>50000</v>
      </c>
      <c r="J12" s="13">
        <f>SUMIFS(Brondata!$C:$C,Brondata!$E:$E,$D12,Brondata!$F:$F,$E12,Brondata!$D:$D,J$4)</f>
        <v>62500</v>
      </c>
      <c r="L12" s="14">
        <f>+F12+H12+J12</f>
        <v>155000</v>
      </c>
    </row>
    <row r="13" spans="4:12" ht="6" customHeight="1" x14ac:dyDescent="0.25"/>
    <row r="14" spans="4:12" x14ac:dyDescent="0.25">
      <c r="D14" s="9" t="s">
        <v>17</v>
      </c>
      <c r="E14" s="9" t="s">
        <v>30</v>
      </c>
      <c r="F14" s="13">
        <f>SUMIFS(Brondata!$C:$C,Brondata!$E:$E,$D14,Brondata!$F:$F,$E14,Brondata!$D:$D,F$4)</f>
        <v>-25000</v>
      </c>
      <c r="H14" s="13">
        <f>SUMIFS(Brondata!$C:$C,Brondata!$E:$E,$D14,Brondata!$F:$F,$E14,Brondata!$D:$D,H$4)</f>
        <v>-25000</v>
      </c>
      <c r="J14" s="13">
        <f>SUMIFS(Brondata!$C:$C,Brondata!$E:$E,$D14,Brondata!$F:$F,$E14,Brondata!$D:$D,J$4)</f>
        <v>-31250</v>
      </c>
      <c r="L14" s="14">
        <f>+F14+H14+J14</f>
        <v>-81250</v>
      </c>
    </row>
    <row r="15" spans="4:12" ht="5.25" customHeight="1" x14ac:dyDescent="0.25"/>
    <row r="16" spans="4:12" x14ac:dyDescent="0.25">
      <c r="D16" s="9" t="s">
        <v>17</v>
      </c>
      <c r="E16" s="9" t="s">
        <v>31</v>
      </c>
      <c r="F16" s="14">
        <f>+F12+F14</f>
        <v>17500</v>
      </c>
      <c r="H16" s="14">
        <f>+H12+H14</f>
        <v>25000</v>
      </c>
      <c r="J16" s="14">
        <f>+J12+J14</f>
        <v>31250</v>
      </c>
      <c r="L16" s="14">
        <f>+F16+H16+J16</f>
        <v>73750</v>
      </c>
    </row>
    <row r="17" spans="4:12" ht="9" customHeight="1" x14ac:dyDescent="0.25"/>
    <row r="18" spans="4:12" x14ac:dyDescent="0.25">
      <c r="D18" s="9" t="s">
        <v>34</v>
      </c>
      <c r="E18" s="9" t="s">
        <v>31</v>
      </c>
      <c r="F18" s="14">
        <f>+F10+F16</f>
        <v>79500</v>
      </c>
      <c r="H18" s="14">
        <f>+H10+H16</f>
        <v>113500</v>
      </c>
      <c r="J18" s="14">
        <f>+J10+J16</f>
        <v>146875</v>
      </c>
      <c r="L18" s="14">
        <f>+L10+L16</f>
        <v>339875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instructie</vt:lpstr>
      <vt:lpstr>Brondata</vt:lpstr>
      <vt:lpstr>validaties</vt:lpstr>
      <vt:lpstr>verrijkingstabel</vt:lpstr>
      <vt:lpstr>Rapport1</vt:lpstr>
    </vt:vector>
  </TitlesOfParts>
  <Company>ASR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Duin T.J.M. (Thomas)</dc:creator>
  <cp:lastModifiedBy>Duin T.J.M. (Thomas)</cp:lastModifiedBy>
  <dcterms:created xsi:type="dcterms:W3CDTF">2016-03-02T06:07:23Z</dcterms:created>
  <dcterms:modified xsi:type="dcterms:W3CDTF">2016-03-29T13:17:39Z</dcterms:modified>
</cp:coreProperties>
</file>